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285" windowWidth="15480" windowHeight="11640" tabRatio="718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" sheetId="5" r:id="rId5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<sst xmlns="http://schemas.openxmlformats.org/spreadsheetml/2006/main" count="376" uniqueCount="176">
  <si>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</si>
  <si>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</si>
  <si>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</si>
  <si>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</si>
  <si>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</si>
  <si>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</si>
  <si>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</si>
  <si>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</si>
  <si>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</si>
  <si>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</si>
  <si>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</si>
  <si>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</si>
  <si>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</si>
  <si>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</si>
  <si>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</si>
  <si>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</si>
  <si>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</si>
  <si>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</si>
  <si>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</si>
  <si>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</si>
  <si>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</si>
  <si>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</si>
  <si>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</si>
  <si>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</si>
  <si>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</si>
  <si>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</si>
  <si>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</si>
  <si>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</si>
  <si>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</si>
  <si>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</si>
  <si>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</si>
  <si>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</si>
  <si>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</si>
  <si>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</si>
  <si>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</si>
  <si>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</si>
  <si>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</si>
  <si>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</si>
  <si>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</si>
  <si>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</si>
  <si>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</si>
  <si>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</si>
  <si>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</si>
  <si>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</si>
  <si>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</si>
  <si>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</si>
  <si>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</si>
  <si>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</si>
  <si>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</si>
  <si>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</si>
  <si>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</si>
  <si>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</si>
  <si>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</si>
  <si>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</si>
  <si>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</si>
  <si>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</si>
  <si>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</si>
  <si>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</si>
  <si>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</si>
  <si>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</si>
  <si>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</si>
  <si>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</si>
  <si>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</si>
  <si>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</si>
  <si>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</si>
  <si>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</si>
  <si>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</si>
  <si>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</si>
  <si>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</si>
  <si>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</si>
  <si>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</si>
  <si>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</si>
  <si>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</si>
  <si>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</si>
  <si>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</si>
  <si>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</si>
  <si>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</si>
  <si>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</si>
  <si>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</si>
  <si>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</si>
  <si>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</si>
  <si>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</si>
  <si>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</si>
  <si>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</si>
  <si>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</si>
  <si>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</si>
  <si>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Электронный аукцион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</si>
  <si>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</si>
  <si>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</si>
  <si>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</si>
  <si>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</si>
  <si>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</si>
  <si>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</si>
  <si>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</si>
  <si>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</si>
  <si>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</si>
  <si>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</si>
  <si>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</si>
  <si>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</si>
  <si>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</si>
  <si>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</si>
  <si>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</si>
  <si>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</si>
  <si>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</si>
  <si>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</si>
  <si>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</si>
  <si>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</si>
  <si>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</si>
  <si>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</si>
  <si>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</si>
  <si>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</si>
  <si>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</si>
  <si>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</si>
  <si>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</si>
  <si>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</si>
  <si>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Запрос предложений в электронной форме</t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</si>
  <si>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</si>
  <si>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</si>
  <si>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</si>
  <si>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</si>
  <si>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</si>
  <si>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</si>
  <si>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</si>
  <si>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</si>
  <si>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</si>
  <si>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</si>
  <si>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</si>
  <si>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</si>
  <si>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</si>
  <si>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</si>
  <si>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</si>
  <si>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</si>
  <si>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</si>
  <si>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</si>
  <si>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</si>
  <si>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</si>
  <si>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</si>
  <si>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</si>
  <si>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</si>
  <si>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*** указывается в  соттветствии со ст.30 44-ФЗ</t>
  </si>
  <si>
    <t>11</t>
  </si>
  <si>
    <t>Конкурс с ограниченным участием в электронной форме</t>
  </si>
  <si>
    <t>Двухэтапный конкурс в электронной форме</t>
  </si>
  <si>
    <t>Количество заключенных контрактов (договоров)  в 2019 году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</si>
  <si>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</si>
  <si>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** по стр.2.5-2.8  заключенные контракты , не указываются по строкам 1.1-1.9</t>
  </si>
  <si>
    <t>Итого общая по закупкам 
(сумма строк 1.1 -1.7)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</si>
  <si>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2020 году.  Объявленные - все закупки, которые были объявлены в  2020 году , а завершенные - это закупки, по которым процедура определения поставщика была завершена в 2020 году (включая закупки размещенные в 2019 году, но завершенные в 2020 году)</t>
    </r>
  </si>
  <si>
    <t>Открытый конкурс в электронной форме</t>
  </si>
  <si>
    <t>Двухэтапный конкурсв электронной форме</t>
  </si>
  <si>
    <t>Открытый конкурс  в электронной форме</t>
  </si>
  <si>
    <t>Конкурс с ограниченным участием  в электронной форме</t>
  </si>
  <si>
    <t>Двухэтапный конкурс  в электронной форме</t>
  </si>
  <si>
    <t>Общая сумма заключенных контрактов (договоров) в 2020 году</t>
  </si>
  <si>
    <t>Оплаченная сумма по контрактам (договорам)* в  2020 г.</t>
  </si>
  <si>
    <t>Заключено в 2020 году</t>
  </si>
  <si>
    <t>Оплачено* в  2020 г.</t>
  </si>
  <si>
    <t>Всего заключено в 2020 году  контрактов с СМП, СОНО***</t>
  </si>
  <si>
    <r>
      <t>Всего оплачено в 2020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</si>
  <si>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размещено заказов у ед.поставщика (исполнителя, подрядчика) ст.93 ФЗ №44 (сумма строк 2.1-2.9)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</si>
  <si>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2020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</si>
  <si>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2020 году, независимо от года заключения </t>
    </r>
  </si>
  <si>
    <r>
      <t xml:space="preserve">****  в графах 6, 8, 10, 12 указывается сумма доведенных средств на закупку ТРУ на 2020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</si>
  <si>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r>
      <t xml:space="preserve">Всего заключено в 2020 году контрактов с привлечением субподрядчиков, соисполнителей из числа СМП, СОНО </t>
    </r>
    <r>
      <rPr>
        <b/>
        <sz val="8"/>
        <color indexed="10"/>
        <rFont val="Times New Roman"/>
        <family val="1"/>
      </rPr>
      <t>(объем привлечения СМП и СОНО в тыс.руб)</t>
    </r>
  </si>
  <si>
    <r>
      <t xml:space="preserve">Всего оплачено в 2020 году по контраткам (договорам) заключенным с привлечением субподрядчиков, соисполнителей из числа СМП, СОНО </t>
    </r>
    <r>
      <rPr>
        <b/>
        <sz val="8"/>
        <color indexed="10"/>
        <rFont val="Times New Roman"/>
        <family val="1"/>
      </rPr>
      <t>(за привлечения СМП и СОНО в тыс.руб)</t>
    </r>
  </si>
  <si>
    <t>Информация по контрактным службам (контрактным управляющим)*  по состоянию на 01.04.2020 год</t>
  </si>
  <si>
    <t>Информация по предоставлению преимуществ в соответствии с Законом о контрактной системе по состоянию на 01.04.2020 г.</t>
  </si>
  <si>
    <t>Информация* по контрактам (договорам) за 1 квартал 2020 год</t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</si>
  <si>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1 квартал </t>
    </r>
    <r>
      <rPr>
        <b/>
        <sz val="12"/>
        <color indexed="8"/>
        <rFont val="Times New Roman"/>
        <family val="1"/>
      </rPr>
      <t>2020 год</t>
    </r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</si>
  <si>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1 квартал </t>
    </r>
    <r>
      <rPr>
        <b/>
        <sz val="12"/>
        <color indexed="8"/>
        <rFont val="Times New Roman"/>
        <family val="1"/>
      </rPr>
      <t>2020 год</t>
    </r>
  </si>
  <si>
    <t>81.10.10.000</t>
  </si>
  <si>
    <t xml:space="preserve">81.29.11.000, 80.10.12.000-00000002, 10.13.14.110-00000002,
10.13.14.110-00000017, 81.21.10.000, 19.20.21.125-00001, 
19.20.21.315-00002
</t>
  </si>
  <si>
    <t>МО г. Новокузнецк</t>
  </si>
  <si>
    <t>смешанная</t>
  </si>
  <si>
    <t>Приложение № 3-мз</t>
  </si>
  <si>
    <t>Приложение №4-мз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</si>
</sst>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&quot;р.&quot;"/>
    <numFmt numFmtId="193" formatCode="dd/mm/yy;@"/>
    <numFmt numFmtId="194" formatCode="dd\.mm\.yyyy"/>
    <numFmt numFmtId="195" formatCode="#,##0.00[$р.-419]"/>
    <numFmt numFmtId="196" formatCode="###,###,##0.00"/>
    <numFmt numFmtId="197" formatCode="#,##0.000"/>
    <numFmt numFmtId="198" formatCode="#,##0.00\ [$₽-419]"/>
  </numFmts>
  <fonts count="7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1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64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0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4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5" applyNumberFormat="1" applyFont="1">
      <alignment wrapText="1"/>
      <protection/>
    </xf>
    <xf numFmtId="49" fontId="17" fillId="0" borderId="0" xfId="55" applyNumberFormat="1" applyFont="1" applyAlignment="1">
      <alignment horizontal="left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5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66" fillId="0" borderId="10" xfId="55" applyFont="1" applyFill="1" applyBorder="1" applyAlignment="1" applyProtection="1">
      <alignment horizontal="center" vertical="center" wrapText="1"/>
      <protection locked="0"/>
    </xf>
    <xf numFmtId="49" fontId="2" fillId="0" borderId="12" xfId="55" applyNumberFormat="1" applyFont="1" applyBorder="1" applyAlignment="1" applyProtection="1">
      <alignment horizontal="center" vertical="center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67" fillId="34" borderId="10" xfId="55" applyFont="1" applyFill="1" applyBorder="1" applyAlignment="1" applyProtection="1">
      <alignment horizontal="center" vertical="center" wrapText="1"/>
      <protection locked="0"/>
    </xf>
    <xf numFmtId="49" fontId="1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33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55" applyFont="1" applyFill="1" applyBorder="1" applyAlignment="1" applyProtection="1">
      <alignment horizontal="left" vertical="center" wrapText="1"/>
      <protection locked="0"/>
    </xf>
    <xf numFmtId="0" fontId="15" fillId="0" borderId="10" xfId="55" applyFont="1" applyBorder="1" applyAlignment="1" applyProtection="1">
      <alignment horizontal="center" vertical="center" wrapText="1"/>
      <protection locked="0"/>
    </xf>
    <xf numFmtId="0" fontId="5" fillId="0" borderId="10" xfId="55" applyFont="1" applyBorder="1" applyProtection="1">
      <alignment wrapText="1"/>
      <protection locked="0"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5" applyFont="1" applyFill="1" applyBorder="1" applyAlignment="1" applyProtection="1">
      <alignment horizontal="left" vertical="center" wrapText="1"/>
      <protection locked="0"/>
    </xf>
    <xf numFmtId="0" fontId="66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Border="1" applyAlignment="1" applyProtection="1">
      <alignment horizontal="left" vertical="center" wrapText="1"/>
      <protection locked="0"/>
    </xf>
    <xf numFmtId="0" fontId="2" fillId="34" borderId="13" xfId="55" applyFont="1" applyFill="1" applyBorder="1" applyAlignment="1" applyProtection="1">
      <alignment horizontal="left" vertical="center" wrapText="1"/>
      <protection locked="0"/>
    </xf>
    <xf numFmtId="0" fontId="10" fillId="33" borderId="10" xfId="55" applyFont="1" applyFill="1" applyBorder="1" applyAlignment="1" applyProtection="1">
      <alignment horizontal="left" vertical="center" wrapText="1"/>
      <protection locked="0"/>
    </xf>
    <xf numFmtId="0" fontId="15" fillId="33" borderId="10" xfId="55" applyFont="1" applyFill="1" applyBorder="1" applyAlignment="1" applyProtection="1">
      <alignment horizontal="center" vertical="center" wrapText="1"/>
      <protection/>
    </xf>
    <xf numFmtId="3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0" borderId="10" xfId="55" applyNumberFormat="1" applyFont="1" applyBorder="1" applyAlignment="1" applyProtection="1">
      <alignment horizontal="center" vertical="center" wrapText="1"/>
      <protection locked="0"/>
    </xf>
    <xf numFmtId="4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5" applyNumberFormat="1" applyFont="1" applyBorder="1" applyAlignment="1" applyProtection="1">
      <alignment horizontal="center" wrapText="1"/>
      <protection locked="0"/>
    </xf>
    <xf numFmtId="0" fontId="5" fillId="0" borderId="10" xfId="55" applyFont="1" applyBorder="1" applyAlignment="1" applyProtection="1">
      <alignment horizontal="center" wrapText="1"/>
      <protection locked="0"/>
    </xf>
    <xf numFmtId="4" fontId="5" fillId="0" borderId="10" xfId="55" applyNumberFormat="1" applyFont="1" applyFill="1" applyBorder="1" applyAlignment="1" applyProtection="1">
      <alignment horizontal="center" wrapText="1"/>
      <protection locked="0"/>
    </xf>
    <xf numFmtId="0" fontId="5" fillId="0" borderId="10" xfId="55" applyFont="1" applyFill="1" applyBorder="1" applyAlignment="1" applyProtection="1">
      <alignment horizontal="center" wrapText="1"/>
      <protection locked="0"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12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9" fontId="14" fillId="0" borderId="10" xfId="55" applyNumberFormat="1" applyFont="1" applyBorder="1" applyAlignment="1" applyProtection="1">
      <alignment horizontal="center" vertical="center" wrapText="1"/>
      <protection locked="0"/>
    </xf>
    <xf numFmtId="0" fontId="15" fillId="0" borderId="10" xfId="55" applyFont="1" applyFill="1" applyBorder="1" applyAlignment="1" applyProtection="1">
      <alignment horizontal="center" vertical="center" wrapText="1"/>
      <protection locked="0"/>
    </xf>
    <xf numFmtId="0" fontId="14" fillId="0" borderId="10" xfId="55" applyFont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left" vertical="center" wrapText="1"/>
      <protection locked="0"/>
    </xf>
    <xf numFmtId="190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/>
      <protection locked="0"/>
    </xf>
    <xf numFmtId="49" fontId="17" fillId="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55" applyFont="1" applyAlignment="1" applyProtection="1">
      <alignment horizontal="center" vertical="center" wrapText="1"/>
      <protection locked="0"/>
    </xf>
    <xf numFmtId="49" fontId="5" fillId="0" borderId="0" xfId="55" applyNumberFormat="1" applyFont="1" applyProtection="1">
      <alignment wrapText="1"/>
      <protection locked="0"/>
    </xf>
    <xf numFmtId="3" fontId="5" fillId="0" borderId="0" xfId="55" applyNumberFormat="1" applyFont="1" applyProtection="1">
      <alignment wrapText="1"/>
      <protection locked="0"/>
    </xf>
    <xf numFmtId="49" fontId="5" fillId="0" borderId="0" xfId="55" applyNumberFormat="1" applyFont="1" applyFill="1" applyAlignment="1" applyProtection="1">
      <alignment horizontal="left" wrapText="1"/>
      <protection locked="0"/>
    </xf>
    <xf numFmtId="0" fontId="5" fillId="0" borderId="0" xfId="55" applyFont="1" applyFill="1" applyProtection="1">
      <alignment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65" fillId="0" borderId="0" xfId="55" applyNumberFormat="1" applyFont="1" applyFill="1" applyAlignment="1" applyProtection="1">
      <alignment horizontal="left"/>
      <protection locked="0"/>
    </xf>
    <xf numFmtId="0" fontId="6" fillId="0" borderId="0" xfId="55" applyFont="1" applyAlignment="1" applyProtection="1">
      <alignment wrapText="1"/>
      <protection locked="0"/>
    </xf>
    <xf numFmtId="3" fontId="3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/>
      <protection locked="0"/>
    </xf>
    <xf numFmtId="0" fontId="7" fillId="0" borderId="0" xfId="55" applyFont="1" applyAlignment="1" applyProtection="1">
      <alignment horizontal="center" vertical="top" wrapText="1"/>
      <protection locked="0"/>
    </xf>
    <xf numFmtId="0" fontId="7" fillId="0" borderId="0" xfId="55" applyFont="1" applyBorder="1" applyAlignment="1" applyProtection="1">
      <alignment horizontal="right" vertical="top" wrapText="1"/>
      <protection locked="0"/>
    </xf>
    <xf numFmtId="0" fontId="64" fillId="0" borderId="0" xfId="55" applyFont="1" applyBorder="1" applyAlignment="1" applyProtection="1">
      <alignment horizontal="center" vertical="top"/>
      <protection locked="0"/>
    </xf>
    <xf numFmtId="0" fontId="64" fillId="0" borderId="0" xfId="55" applyFont="1" applyAlignment="1" applyProtection="1">
      <alignment vertical="top"/>
      <protection locked="0"/>
    </xf>
    <xf numFmtId="49" fontId="1" fillId="0" borderId="0" xfId="55" applyNumberFormat="1" applyFont="1" applyBorder="1" applyAlignment="1" applyProtection="1">
      <alignment horizontal="center" vertical="center" wrapText="1"/>
      <protection locked="0"/>
    </xf>
    <xf numFmtId="0" fontId="10" fillId="0" borderId="0" xfId="55" applyFont="1" applyBorder="1" applyAlignment="1" applyProtection="1">
      <alignment horizontal="left" vertical="center" wrapText="1"/>
      <protection locked="0"/>
    </xf>
    <xf numFmtId="3" fontId="3" fillId="0" borderId="0" xfId="55" applyNumberFormat="1" applyFont="1" applyBorder="1" applyAlignment="1" applyProtection="1">
      <alignment horizontal="center" vertical="center" wrapText="1"/>
      <protection locked="0"/>
    </xf>
    <xf numFmtId="49" fontId="5" fillId="0" borderId="0" xfId="55" applyNumberFormat="1" applyFont="1" applyAlignment="1" applyProtection="1">
      <alignment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Alignment="1" applyProtection="1">
      <alignment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55" applyFont="1" applyBorder="1" applyAlignment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49" fontId="17" fillId="0" borderId="0" xfId="55" applyNumberFormat="1" applyFont="1" applyAlignment="1" applyProtection="1">
      <alignment horizontal="left" wrapText="1"/>
      <protection locked="0"/>
    </xf>
    <xf numFmtId="191" fontId="5" fillId="0" borderId="0" xfId="55" applyNumberFormat="1" applyFont="1" applyFill="1" applyAlignment="1" applyProtection="1">
      <alignment horizontal="left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49" fontId="5" fillId="0" borderId="0" xfId="55" applyNumberFormat="1" applyFont="1" applyFill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68" fillId="0" borderId="0" xfId="55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4" xfId="55" applyFont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0" xfId="55" applyNumberFormat="1" applyFont="1" applyFill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17" fillId="0" borderId="0" xfId="55" applyNumberFormat="1" applyFont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69" fillId="0" borderId="10" xfId="55" applyFont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49" fontId="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 vertical="top" wrapText="1"/>
      <protection locked="0"/>
    </xf>
    <xf numFmtId="0" fontId="64" fillId="0" borderId="11" xfId="55" applyFont="1" applyBorder="1" applyAlignment="1" applyProtection="1">
      <alignment horizontal="center" vertical="top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49" fontId="65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6" xfId="56"/>
    <cellStyle name="Обычный 4" xfId="57"/>
    <cellStyle name="Обычный 41" xfId="58"/>
    <cellStyle name="Обычный 5" xfId="59"/>
    <cellStyle name="Обычный 6" xfId="60"/>
    <cellStyle name="Обычный 67" xfId="61"/>
    <cellStyle name="Обычный 7" xfId="62"/>
    <cellStyle name="Обычный 70" xfId="63"/>
    <cellStyle name="Обычный 76" xfId="64"/>
    <cellStyle name="Обычный 79" xfId="65"/>
    <cellStyle name="Обычный 84" xfId="66"/>
    <cellStyle name="Обычный 86" xfId="67"/>
    <cellStyle name="Обычный 87" xfId="68"/>
    <cellStyle name="Обычный 90" xfId="69"/>
    <cellStyle name="Обычный 9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2 2 2" xfId="78"/>
    <cellStyle name="Процентный 2 3" xfId="79"/>
    <cellStyle name="Процентный 2 4" xfId="80"/>
    <cellStyle name="Процентный 3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6.28125" style="132" customWidth="1"/>
    <col min="2" max="2" width="30.8515625" style="54" customWidth="1"/>
    <col min="3" max="3" width="7.140625" style="54" customWidth="1"/>
    <col min="4" max="4" width="8.00390625" style="54" customWidth="1"/>
    <col min="5" max="5" width="7.140625" style="54" customWidth="1"/>
    <col min="6" max="6" width="8.421875" style="54" customWidth="1"/>
    <col min="7" max="7" width="7.8515625" style="54" customWidth="1"/>
    <col min="8" max="8" width="5.8515625" style="54" customWidth="1"/>
    <col min="9" max="9" width="8.8515625" style="54" customWidth="1"/>
    <col min="10" max="10" width="7.57421875" style="54" customWidth="1"/>
    <col min="11" max="11" width="6.7109375" style="54" customWidth="1"/>
    <col min="12" max="12" width="6.00390625" style="54" customWidth="1"/>
    <col min="13" max="14" width="6.421875" style="54" customWidth="1"/>
    <col min="15" max="15" width="7.7109375" style="54" customWidth="1"/>
    <col min="16" max="16" width="8.140625" style="54" customWidth="1"/>
    <col min="17" max="17" width="8.421875" style="54" customWidth="1"/>
    <col min="18" max="18" width="10.140625" style="54" customWidth="1"/>
    <col min="19" max="19" width="11.28125" style="54" customWidth="1"/>
    <col min="20" max="20" width="9.28125" style="54" customWidth="1"/>
    <col min="21" max="21" width="9.8515625" style="54" customWidth="1"/>
    <col min="22" max="22" width="8.421875" style="54" customWidth="1"/>
    <col min="23" max="23" width="11.28125" style="54" customWidth="1"/>
    <col min="24" max="24" width="10.57421875" style="54" customWidth="1"/>
    <col min="25" max="26" width="13.00390625" style="54" customWidth="1"/>
    <col min="27" max="27" width="12.00390625" style="54" customWidth="1"/>
    <col min="28" max="28" width="9.421875" style="54" customWidth="1"/>
    <col min="29" max="16384" width="9.140625" style="54" customWidth="1"/>
  </cols>
  <sheetData>
    <row r="1" spans="1:27" s="11" customFormat="1" ht="12.75" customHeight="1">
      <c r="A1" s="16"/>
      <c r="Z1" s="173" t="s">
        <v>22</v>
      </c>
      <c r="AA1" s="173"/>
    </row>
    <row r="2" spans="1:21" s="11" customFormat="1" ht="15.75">
      <c r="A2" s="10"/>
      <c r="B2" s="174" t="s">
        <v>169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13" customFormat="1" ht="15.75" customHeight="1">
      <c r="A3" s="12"/>
      <c r="C3" s="14"/>
      <c r="D3" s="14"/>
      <c r="E3" s="14"/>
      <c r="F3" s="14"/>
      <c r="G3" s="14"/>
      <c r="H3" s="14" t="s">
        <v>15</v>
      </c>
      <c r="I3" s="175" t="s">
        <v>172</v>
      </c>
      <c r="J3" s="175"/>
      <c r="K3" s="175"/>
      <c r="L3" s="175"/>
      <c r="M3" s="175"/>
      <c r="N3" s="175"/>
      <c r="O3" s="175"/>
      <c r="P3" s="14"/>
      <c r="Q3" s="14"/>
      <c r="R3" s="14"/>
      <c r="S3" s="14"/>
      <c r="T3" s="14"/>
      <c r="U3" s="14"/>
    </row>
    <row r="4" spans="1:21" s="11" customFormat="1" ht="15.75" customHeight="1">
      <c r="A4" s="10"/>
      <c r="B4" s="15"/>
      <c r="C4" s="15"/>
      <c r="D4" s="15"/>
      <c r="E4" s="15"/>
      <c r="F4" s="15"/>
      <c r="G4" s="15"/>
      <c r="H4" s="157"/>
      <c r="I4" s="157"/>
      <c r="J4" s="157"/>
      <c r="K4" s="157"/>
      <c r="L4" s="157"/>
      <c r="M4" s="157"/>
      <c r="N4" s="157"/>
      <c r="O4" s="157"/>
      <c r="P4" s="157"/>
      <c r="Q4" s="15"/>
      <c r="R4" s="15"/>
      <c r="S4" s="15"/>
      <c r="T4" s="15"/>
      <c r="U4" s="15"/>
    </row>
    <row r="5" spans="1:20" s="11" customFormat="1" ht="12.75">
      <c r="A5" s="16"/>
      <c r="B5" s="17" t="s">
        <v>14</v>
      </c>
      <c r="C5" s="18"/>
      <c r="D5" s="18"/>
      <c r="E5" s="158" t="s">
        <v>173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8"/>
      <c r="Q5" s="18"/>
      <c r="R5" s="18"/>
      <c r="S5" s="18"/>
      <c r="T5" s="18"/>
    </row>
    <row r="6" spans="1:15" s="11" customFormat="1" ht="12.75" customHeight="1">
      <c r="A6" s="16"/>
      <c r="E6" s="159" t="s">
        <v>88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27" ht="15.75" customHeight="1">
      <c r="A7" s="53"/>
      <c r="B7" s="55"/>
      <c r="C7" s="176"/>
      <c r="D7" s="176"/>
      <c r="E7" s="176"/>
      <c r="F7" s="176"/>
      <c r="G7" s="176"/>
      <c r="H7" s="176"/>
      <c r="I7" s="176"/>
      <c r="J7" s="176"/>
      <c r="K7" s="56"/>
      <c r="L7" s="56"/>
      <c r="M7" s="56"/>
      <c r="N7" s="56"/>
      <c r="O7" s="56"/>
      <c r="P7" s="56"/>
      <c r="Q7" s="56"/>
      <c r="R7" s="56"/>
      <c r="S7" s="56"/>
      <c r="T7" s="56"/>
      <c r="U7" s="55"/>
      <c r="V7" s="55"/>
      <c r="W7" s="55"/>
      <c r="X7" s="55"/>
      <c r="Y7" s="55"/>
      <c r="Z7" s="55"/>
      <c r="AA7" s="11" t="s">
        <v>35</v>
      </c>
    </row>
    <row r="8" spans="1:26" ht="12.75">
      <c r="A8" s="5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8" ht="21.75" customHeight="1">
      <c r="A9" s="171" t="s">
        <v>1</v>
      </c>
      <c r="B9" s="168" t="s">
        <v>71</v>
      </c>
      <c r="C9" s="167" t="s">
        <v>38</v>
      </c>
      <c r="D9" s="167"/>
      <c r="E9" s="167" t="s">
        <v>97</v>
      </c>
      <c r="F9" s="167"/>
      <c r="G9" s="167" t="s">
        <v>19</v>
      </c>
      <c r="H9" s="167" t="s">
        <v>18</v>
      </c>
      <c r="I9" s="167"/>
      <c r="J9" s="167"/>
      <c r="K9" s="167"/>
      <c r="L9" s="167"/>
      <c r="M9" s="167"/>
      <c r="N9" s="167"/>
      <c r="O9" s="164" t="s">
        <v>28</v>
      </c>
      <c r="P9" s="167" t="s">
        <v>90</v>
      </c>
      <c r="Q9" s="167"/>
      <c r="R9" s="167"/>
      <c r="S9" s="167"/>
      <c r="T9" s="167"/>
      <c r="U9" s="167"/>
      <c r="V9" s="167"/>
      <c r="W9" s="164" t="s">
        <v>49</v>
      </c>
      <c r="X9" s="167" t="s">
        <v>50</v>
      </c>
      <c r="Y9" s="168" t="s">
        <v>0</v>
      </c>
      <c r="Z9" s="168"/>
      <c r="AA9" s="164" t="s">
        <v>98</v>
      </c>
      <c r="AB9" s="164" t="s">
        <v>99</v>
      </c>
    </row>
    <row r="10" spans="1:28" ht="12.75">
      <c r="A10" s="171"/>
      <c r="B10" s="168"/>
      <c r="C10" s="167"/>
      <c r="D10" s="167"/>
      <c r="E10" s="167"/>
      <c r="F10" s="167"/>
      <c r="G10" s="167"/>
      <c r="H10" s="167" t="s">
        <v>39</v>
      </c>
      <c r="I10" s="167" t="s">
        <v>40</v>
      </c>
      <c r="J10" s="167" t="s">
        <v>11</v>
      </c>
      <c r="K10" s="167"/>
      <c r="L10" s="167"/>
      <c r="M10" s="167"/>
      <c r="N10" s="167"/>
      <c r="O10" s="165"/>
      <c r="P10" s="167" t="s">
        <v>39</v>
      </c>
      <c r="Q10" s="167" t="s">
        <v>40</v>
      </c>
      <c r="R10" s="167" t="s">
        <v>11</v>
      </c>
      <c r="S10" s="167"/>
      <c r="T10" s="167"/>
      <c r="U10" s="167"/>
      <c r="V10" s="167"/>
      <c r="W10" s="165"/>
      <c r="X10" s="167"/>
      <c r="Y10" s="168" t="s">
        <v>35</v>
      </c>
      <c r="Z10" s="177" t="s">
        <v>12</v>
      </c>
      <c r="AA10" s="165"/>
      <c r="AB10" s="165"/>
    </row>
    <row r="11" spans="1:28" ht="101.25" customHeight="1">
      <c r="A11" s="171"/>
      <c r="B11" s="168"/>
      <c r="C11" s="116" t="s">
        <v>39</v>
      </c>
      <c r="D11" s="116" t="s">
        <v>43</v>
      </c>
      <c r="E11" s="116" t="s">
        <v>42</v>
      </c>
      <c r="F11" s="116" t="s">
        <v>100</v>
      </c>
      <c r="G11" s="167"/>
      <c r="H11" s="167"/>
      <c r="I11" s="167"/>
      <c r="J11" s="116" t="s">
        <v>29</v>
      </c>
      <c r="K11" s="116" t="s">
        <v>101</v>
      </c>
      <c r="L11" s="116" t="s">
        <v>102</v>
      </c>
      <c r="M11" s="116" t="s">
        <v>103</v>
      </c>
      <c r="N11" s="116" t="s">
        <v>104</v>
      </c>
      <c r="O11" s="166"/>
      <c r="P11" s="167"/>
      <c r="Q11" s="167"/>
      <c r="R11" s="116" t="s">
        <v>105</v>
      </c>
      <c r="S11" s="116" t="s">
        <v>106</v>
      </c>
      <c r="T11" s="116" t="s">
        <v>107</v>
      </c>
      <c r="U11" s="116" t="s">
        <v>108</v>
      </c>
      <c r="V11" s="116" t="s">
        <v>109</v>
      </c>
      <c r="W11" s="166"/>
      <c r="X11" s="167"/>
      <c r="Y11" s="168"/>
      <c r="Z11" s="178"/>
      <c r="AA11" s="166"/>
      <c r="AB11" s="166"/>
    </row>
    <row r="12" spans="1:28" s="131" customFormat="1" ht="30" customHeight="1">
      <c r="A12" s="117">
        <v>1</v>
      </c>
      <c r="B12" s="95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118" t="s">
        <v>118</v>
      </c>
      <c r="J12" s="95">
        <v>10</v>
      </c>
      <c r="K12" s="95">
        <v>11</v>
      </c>
      <c r="L12" s="95">
        <v>12</v>
      </c>
      <c r="M12" s="95">
        <v>13</v>
      </c>
      <c r="N12" s="95">
        <v>14</v>
      </c>
      <c r="O12" s="95">
        <v>15</v>
      </c>
      <c r="P12" s="95">
        <v>16</v>
      </c>
      <c r="Q12" s="118" t="s">
        <v>110</v>
      </c>
      <c r="R12" s="95">
        <v>18</v>
      </c>
      <c r="S12" s="95">
        <v>19</v>
      </c>
      <c r="T12" s="95">
        <v>20</v>
      </c>
      <c r="U12" s="95">
        <v>21</v>
      </c>
      <c r="V12" s="95">
        <v>22</v>
      </c>
      <c r="W12" s="95">
        <v>23</v>
      </c>
      <c r="X12" s="95">
        <v>24</v>
      </c>
      <c r="Y12" s="118" t="s">
        <v>111</v>
      </c>
      <c r="Z12" s="118" t="s">
        <v>112</v>
      </c>
      <c r="AA12" s="119">
        <v>27</v>
      </c>
      <c r="AB12" s="119">
        <v>28</v>
      </c>
    </row>
    <row r="13" spans="1:28" ht="21">
      <c r="A13" s="97" t="s">
        <v>4</v>
      </c>
      <c r="B13" s="120" t="s">
        <v>146</v>
      </c>
      <c r="C13" s="68">
        <f>SUM(C14:C20)</f>
        <v>162</v>
      </c>
      <c r="D13" s="68">
        <f>SUM(D14:D20)</f>
        <v>123</v>
      </c>
      <c r="E13" s="68">
        <f>SUM(E14:E20)</f>
        <v>539</v>
      </c>
      <c r="F13" s="68">
        <f>SUM(F14:F20)</f>
        <v>39</v>
      </c>
      <c r="G13" s="68">
        <f aca="true" t="shared" si="0" ref="G13:G20">E13/I13</f>
        <v>4.382113821138211</v>
      </c>
      <c r="H13" s="68">
        <f aca="true" t="shared" si="1" ref="H13:Y13">SUM(H14:H20)</f>
        <v>162</v>
      </c>
      <c r="I13" s="68">
        <f t="shared" si="1"/>
        <v>123</v>
      </c>
      <c r="J13" s="68">
        <f t="shared" si="1"/>
        <v>93</v>
      </c>
      <c r="K13" s="68">
        <f t="shared" si="1"/>
        <v>4</v>
      </c>
      <c r="L13" s="68">
        <f t="shared" si="1"/>
        <v>19</v>
      </c>
      <c r="M13" s="68">
        <f t="shared" si="1"/>
        <v>1</v>
      </c>
      <c r="N13" s="68">
        <f t="shared" si="1"/>
        <v>6</v>
      </c>
      <c r="O13" s="68">
        <f t="shared" si="1"/>
        <v>39</v>
      </c>
      <c r="P13" s="113">
        <f t="shared" si="1"/>
        <v>1441249.09</v>
      </c>
      <c r="Q13" s="113">
        <f t="shared" si="1"/>
        <v>1298033.54</v>
      </c>
      <c r="R13" s="113">
        <f t="shared" si="1"/>
        <v>729111.95</v>
      </c>
      <c r="S13" s="113">
        <f t="shared" si="1"/>
        <v>34220.06</v>
      </c>
      <c r="T13" s="113">
        <f t="shared" si="1"/>
        <v>528910.45</v>
      </c>
      <c r="U13" s="113">
        <f t="shared" si="1"/>
        <v>0</v>
      </c>
      <c r="V13" s="113">
        <f t="shared" si="1"/>
        <v>5791.08</v>
      </c>
      <c r="W13" s="113">
        <f t="shared" si="1"/>
        <v>559166.7</v>
      </c>
      <c r="X13" s="113">
        <f t="shared" si="1"/>
        <v>565321.77</v>
      </c>
      <c r="Y13" s="113">
        <f t="shared" si="1"/>
        <v>167753.9899999999</v>
      </c>
      <c r="Z13" s="66">
        <f aca="true" t="shared" si="2" ref="Z13:Z19">100-((X13+W13)/(R13+S13+T13)*100)</f>
        <v>12.981618790021813</v>
      </c>
      <c r="AA13" s="68">
        <f>SUM(AA14:AA20)</f>
        <v>21</v>
      </c>
      <c r="AB13" s="68">
        <f>SUM(AB14:AB20)</f>
        <v>4</v>
      </c>
    </row>
    <row r="14" spans="1:28" ht="12.75">
      <c r="A14" s="97" t="s">
        <v>6</v>
      </c>
      <c r="B14" s="94" t="s">
        <v>113</v>
      </c>
      <c r="C14" s="68">
        <f aca="true" t="shared" si="3" ref="C14:D19">H14</f>
        <v>6</v>
      </c>
      <c r="D14" s="68">
        <f t="shared" si="3"/>
        <v>6</v>
      </c>
      <c r="E14" s="69">
        <v>18</v>
      </c>
      <c r="F14" s="69">
        <v>0</v>
      </c>
      <c r="G14" s="68">
        <f t="shared" si="0"/>
        <v>3</v>
      </c>
      <c r="H14" s="69">
        <v>6</v>
      </c>
      <c r="I14" s="70">
        <f aca="true" t="shared" si="4" ref="I14:I22">SUM(J14:N14)</f>
        <v>6</v>
      </c>
      <c r="J14" s="71">
        <v>6</v>
      </c>
      <c r="K14" s="71">
        <v>0</v>
      </c>
      <c r="L14" s="71">
        <v>0</v>
      </c>
      <c r="M14" s="71">
        <v>0</v>
      </c>
      <c r="N14" s="71">
        <v>0</v>
      </c>
      <c r="O14" s="72">
        <v>0</v>
      </c>
      <c r="P14" s="73">
        <v>39073.1</v>
      </c>
      <c r="Q14" s="74">
        <f aca="true" t="shared" si="5" ref="Q14:Q19">SUM(R14:V14)</f>
        <v>39073.1</v>
      </c>
      <c r="R14" s="73">
        <v>39073.1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33658</v>
      </c>
      <c r="Y14" s="74">
        <f aca="true" t="shared" si="6" ref="Y14:Y19">(R14+S14+T14)-(X14+W14)</f>
        <v>5415.0999999999985</v>
      </c>
      <c r="Z14" s="66">
        <f t="shared" si="2"/>
        <v>13.858895250184915</v>
      </c>
      <c r="AA14" s="96">
        <v>0</v>
      </c>
      <c r="AB14" s="96">
        <v>0</v>
      </c>
    </row>
    <row r="15" spans="1:28" ht="22.5">
      <c r="A15" s="97" t="s">
        <v>7</v>
      </c>
      <c r="B15" s="94" t="s">
        <v>141</v>
      </c>
      <c r="C15" s="68">
        <f>H15</f>
        <v>0</v>
      </c>
      <c r="D15" s="68">
        <f>I15</f>
        <v>0</v>
      </c>
      <c r="E15" s="69">
        <v>0</v>
      </c>
      <c r="F15" s="69">
        <v>0</v>
      </c>
      <c r="G15" s="68" t="e">
        <f t="shared" si="0"/>
        <v>#DIV/0!</v>
      </c>
      <c r="H15" s="69">
        <v>0</v>
      </c>
      <c r="I15" s="70">
        <f>SUM(J15:N15)</f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2">
        <v>0</v>
      </c>
      <c r="P15" s="73">
        <v>0</v>
      </c>
      <c r="Q15" s="74">
        <f>SUM(R15:V15)</f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4">
        <f>(R15+S15+T15)-(X15+W15)</f>
        <v>0</v>
      </c>
      <c r="Z15" s="66" t="e">
        <f t="shared" si="2"/>
        <v>#DIV/0!</v>
      </c>
      <c r="AA15" s="96">
        <v>0</v>
      </c>
      <c r="AB15" s="96">
        <v>0</v>
      </c>
    </row>
    <row r="16" spans="1:28" ht="22.5">
      <c r="A16" s="97" t="s">
        <v>8</v>
      </c>
      <c r="B16" s="94" t="s">
        <v>142</v>
      </c>
      <c r="C16" s="68">
        <f>H16</f>
        <v>0</v>
      </c>
      <c r="D16" s="68">
        <f>I16</f>
        <v>0</v>
      </c>
      <c r="E16" s="69">
        <v>0</v>
      </c>
      <c r="F16" s="69">
        <v>0</v>
      </c>
      <c r="G16" s="68" t="e">
        <f t="shared" si="0"/>
        <v>#DIV/0!</v>
      </c>
      <c r="H16" s="69">
        <v>0</v>
      </c>
      <c r="I16" s="70">
        <f>SUM(J16:N16)</f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v>0</v>
      </c>
      <c r="P16" s="73">
        <v>0</v>
      </c>
      <c r="Q16" s="74">
        <f>SUM(R16:V16)</f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4">
        <v>0</v>
      </c>
      <c r="Z16" s="66" t="e">
        <f t="shared" si="2"/>
        <v>#DIV/0!</v>
      </c>
      <c r="AA16" s="96">
        <v>0</v>
      </c>
      <c r="AB16" s="96">
        <v>0</v>
      </c>
    </row>
    <row r="17" spans="1:28" ht="12.75">
      <c r="A17" s="97" t="s">
        <v>30</v>
      </c>
      <c r="B17" s="94" t="s">
        <v>86</v>
      </c>
      <c r="C17" s="68">
        <f t="shared" si="3"/>
        <v>142</v>
      </c>
      <c r="D17" s="68">
        <f t="shared" si="3"/>
        <v>108</v>
      </c>
      <c r="E17" s="69">
        <v>482</v>
      </c>
      <c r="F17" s="69">
        <v>35</v>
      </c>
      <c r="G17" s="68">
        <f t="shared" si="0"/>
        <v>4.462962962962963</v>
      </c>
      <c r="H17" s="69">
        <v>142</v>
      </c>
      <c r="I17" s="70">
        <f t="shared" si="4"/>
        <v>108</v>
      </c>
      <c r="J17" s="71">
        <v>80</v>
      </c>
      <c r="K17" s="71">
        <v>4</v>
      </c>
      <c r="L17" s="71">
        <v>19</v>
      </c>
      <c r="M17" s="71">
        <v>0</v>
      </c>
      <c r="N17" s="71">
        <v>5</v>
      </c>
      <c r="O17" s="72">
        <v>39</v>
      </c>
      <c r="P17" s="73">
        <v>1401181.99</v>
      </c>
      <c r="Q17" s="74">
        <f t="shared" si="5"/>
        <v>1257966.44</v>
      </c>
      <c r="R17" s="73">
        <v>689044.85</v>
      </c>
      <c r="S17" s="73">
        <v>34220.06</v>
      </c>
      <c r="T17" s="73">
        <v>528910.45</v>
      </c>
      <c r="U17" s="73">
        <v>0</v>
      </c>
      <c r="V17" s="73">
        <v>5791.08</v>
      </c>
      <c r="W17" s="73">
        <v>559166.7</v>
      </c>
      <c r="X17" s="73">
        <v>530953.77</v>
      </c>
      <c r="Y17" s="74">
        <f t="shared" si="6"/>
        <v>162054.8899999999</v>
      </c>
      <c r="Z17" s="66">
        <f t="shared" si="2"/>
        <v>12.941868621340703</v>
      </c>
      <c r="AA17" s="96">
        <v>21</v>
      </c>
      <c r="AB17" s="96">
        <v>4</v>
      </c>
    </row>
    <row r="18" spans="1:28" ht="12.75">
      <c r="A18" s="97" t="s">
        <v>31</v>
      </c>
      <c r="B18" s="94" t="s">
        <v>114</v>
      </c>
      <c r="C18" s="68">
        <f t="shared" si="3"/>
        <v>3</v>
      </c>
      <c r="D18" s="68">
        <f t="shared" si="3"/>
        <v>3</v>
      </c>
      <c r="E18" s="69">
        <v>24</v>
      </c>
      <c r="F18" s="69">
        <v>2</v>
      </c>
      <c r="G18" s="68">
        <f t="shared" si="0"/>
        <v>8</v>
      </c>
      <c r="H18" s="69">
        <v>3</v>
      </c>
      <c r="I18" s="70">
        <f t="shared" si="4"/>
        <v>3</v>
      </c>
      <c r="J18" s="71">
        <v>3</v>
      </c>
      <c r="K18" s="71">
        <v>0</v>
      </c>
      <c r="L18" s="71">
        <v>0</v>
      </c>
      <c r="M18" s="71">
        <v>0</v>
      </c>
      <c r="N18" s="71">
        <v>0</v>
      </c>
      <c r="O18" s="72" t="s">
        <v>13</v>
      </c>
      <c r="P18" s="73">
        <v>994</v>
      </c>
      <c r="Q18" s="74">
        <f t="shared" si="5"/>
        <v>994</v>
      </c>
      <c r="R18" s="73">
        <v>994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710</v>
      </c>
      <c r="Y18" s="74">
        <f t="shared" si="6"/>
        <v>284</v>
      </c>
      <c r="Z18" s="66">
        <f t="shared" si="2"/>
        <v>28.57142857142857</v>
      </c>
      <c r="AA18" s="96">
        <v>0</v>
      </c>
      <c r="AB18" s="96">
        <v>0</v>
      </c>
    </row>
    <row r="19" spans="1:28" ht="22.5">
      <c r="A19" s="97" t="s">
        <v>32</v>
      </c>
      <c r="B19" s="94" t="s">
        <v>115</v>
      </c>
      <c r="C19" s="68">
        <f t="shared" si="3"/>
        <v>0</v>
      </c>
      <c r="D19" s="68">
        <f t="shared" si="3"/>
        <v>0</v>
      </c>
      <c r="E19" s="69">
        <v>0</v>
      </c>
      <c r="F19" s="69">
        <v>0</v>
      </c>
      <c r="G19" s="68" t="e">
        <f t="shared" si="0"/>
        <v>#DIV/0!</v>
      </c>
      <c r="H19" s="69">
        <v>0</v>
      </c>
      <c r="I19" s="70">
        <f t="shared" si="4"/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 t="s">
        <v>13</v>
      </c>
      <c r="P19" s="73">
        <v>0</v>
      </c>
      <c r="Q19" s="74">
        <f t="shared" si="5"/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4">
        <f t="shared" si="6"/>
        <v>0</v>
      </c>
      <c r="Z19" s="66" t="e">
        <f t="shared" si="2"/>
        <v>#DIV/0!</v>
      </c>
      <c r="AA19" s="96">
        <v>0</v>
      </c>
      <c r="AB19" s="96">
        <v>0</v>
      </c>
    </row>
    <row r="20" spans="1:28" ht="12.75">
      <c r="A20" s="97" t="s">
        <v>33</v>
      </c>
      <c r="B20" s="94" t="s">
        <v>34</v>
      </c>
      <c r="C20" s="68">
        <f>H20</f>
        <v>11</v>
      </c>
      <c r="D20" s="68">
        <f>I20</f>
        <v>6</v>
      </c>
      <c r="E20" s="69">
        <v>15</v>
      </c>
      <c r="F20" s="69">
        <v>2</v>
      </c>
      <c r="G20" s="68">
        <f t="shared" si="0"/>
        <v>2.5</v>
      </c>
      <c r="H20" s="69">
        <v>11</v>
      </c>
      <c r="I20" s="70">
        <f t="shared" si="4"/>
        <v>6</v>
      </c>
      <c r="J20" s="71">
        <v>4</v>
      </c>
      <c r="K20" s="71">
        <v>0</v>
      </c>
      <c r="L20" s="71">
        <v>0</v>
      </c>
      <c r="M20" s="71">
        <v>1</v>
      </c>
      <c r="N20" s="71">
        <v>1</v>
      </c>
      <c r="O20" s="72" t="s">
        <v>13</v>
      </c>
      <c r="P20" s="72" t="s">
        <v>13</v>
      </c>
      <c r="Q20" s="77" t="s">
        <v>17</v>
      </c>
      <c r="R20" s="77" t="s">
        <v>17</v>
      </c>
      <c r="S20" s="77" t="s">
        <v>17</v>
      </c>
      <c r="T20" s="77" t="s">
        <v>17</v>
      </c>
      <c r="U20" s="77" t="s">
        <v>17</v>
      </c>
      <c r="V20" s="77" t="s">
        <v>17</v>
      </c>
      <c r="W20" s="77" t="s">
        <v>17</v>
      </c>
      <c r="X20" s="77" t="s">
        <v>17</v>
      </c>
      <c r="Y20" s="77" t="s">
        <v>17</v>
      </c>
      <c r="Z20" s="121" t="s">
        <v>17</v>
      </c>
      <c r="AA20" s="77" t="s">
        <v>17</v>
      </c>
      <c r="AB20" s="121" t="s">
        <v>17</v>
      </c>
    </row>
    <row r="21" spans="1:28" s="11" customFormat="1" ht="17.25" customHeight="1">
      <c r="A21" s="122" t="s">
        <v>24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W21" s="124"/>
      <c r="X21" s="124"/>
      <c r="Y21" s="124"/>
      <c r="Z21" s="124"/>
      <c r="AA21" s="124"/>
      <c r="AB21" s="124"/>
    </row>
    <row r="22" spans="1:28" s="11" customFormat="1" ht="21.75" customHeight="1">
      <c r="A22" s="125" t="s">
        <v>5</v>
      </c>
      <c r="B22" s="126" t="s">
        <v>37</v>
      </c>
      <c r="C22" s="68">
        <f>H22</f>
        <v>147</v>
      </c>
      <c r="D22" s="68">
        <f>I22</f>
        <v>112</v>
      </c>
      <c r="E22" s="19">
        <v>497</v>
      </c>
      <c r="F22" s="19">
        <v>36</v>
      </c>
      <c r="G22" s="68">
        <f>E22/I22</f>
        <v>4.4375</v>
      </c>
      <c r="H22" s="19">
        <v>147</v>
      </c>
      <c r="I22" s="70">
        <f t="shared" si="4"/>
        <v>112</v>
      </c>
      <c r="J22" s="19">
        <v>87</v>
      </c>
      <c r="K22" s="19">
        <v>3</v>
      </c>
      <c r="L22" s="19">
        <v>17</v>
      </c>
      <c r="M22" s="19">
        <v>1</v>
      </c>
      <c r="N22" s="129">
        <v>4</v>
      </c>
      <c r="O22" s="19">
        <v>38</v>
      </c>
      <c r="P22" s="127">
        <v>1076714.32</v>
      </c>
      <c r="Q22" s="74">
        <f>SUM(R22:V22)</f>
        <v>955277.07</v>
      </c>
      <c r="R22" s="127">
        <v>417670.93</v>
      </c>
      <c r="S22" s="127">
        <v>14404.59</v>
      </c>
      <c r="T22" s="127">
        <v>520310.45</v>
      </c>
      <c r="U22" s="128">
        <v>0</v>
      </c>
      <c r="V22" s="130">
        <v>2891.1</v>
      </c>
      <c r="W22" s="130">
        <v>530751.23</v>
      </c>
      <c r="X22" s="130">
        <v>305218.03</v>
      </c>
      <c r="Y22" s="74">
        <f>(R22+S22+T22)-(X22+W22)</f>
        <v>116416.70999999996</v>
      </c>
      <c r="Z22" s="66">
        <f>100-((X22+W22)/(R22+S22+T22)*100)</f>
        <v>12.223690149488448</v>
      </c>
      <c r="AA22" s="124">
        <v>13</v>
      </c>
      <c r="AB22" s="124">
        <v>4</v>
      </c>
    </row>
    <row r="23" spans="10:16" ht="12.75">
      <c r="J23" s="133"/>
      <c r="K23" s="133"/>
      <c r="L23" s="133"/>
      <c r="M23" s="133"/>
      <c r="N23" s="133"/>
      <c r="O23" s="133"/>
      <c r="P23" s="133"/>
    </row>
    <row r="24" spans="10:16" ht="12.75">
      <c r="J24" s="133"/>
      <c r="K24" s="133"/>
      <c r="L24" s="133"/>
      <c r="M24" s="133"/>
      <c r="N24" s="133"/>
      <c r="O24" s="133"/>
      <c r="P24" s="133"/>
    </row>
    <row r="25" spans="1:18" ht="12.75" customHeight="1">
      <c r="A25" s="162" t="s">
        <v>51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</row>
    <row r="26" s="172" customFormat="1" ht="12.75"/>
    <row r="27" spans="1:23" s="135" customFormat="1" ht="29.25" customHeight="1">
      <c r="A27" s="163" t="s">
        <v>147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34"/>
      <c r="W27" s="134"/>
    </row>
    <row r="28" spans="1:18" s="137" customFormat="1" ht="12.75">
      <c r="A28" s="160" t="s">
        <v>89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36"/>
    </row>
    <row r="29" spans="1:18" s="138" customFormat="1" ht="12.75">
      <c r="A29" s="161" t="s">
        <v>119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36"/>
    </row>
    <row r="30" spans="1:17" s="11" customFormat="1" ht="12.75">
      <c r="A30" s="161" t="s">
        <v>92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s="11" customFormat="1" ht="12.75">
      <c r="A31" s="161" t="s">
        <v>93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23" s="135" customFormat="1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34"/>
      <c r="W32" s="134"/>
    </row>
    <row r="33" spans="1:26" ht="15.75">
      <c r="A33" s="139" t="s">
        <v>116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15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2" s="11" customFormat="1" ht="15.75">
      <c r="A35" s="170" t="s">
        <v>16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1:7" s="11" customFormat="1" ht="15.75">
      <c r="A36" s="12"/>
      <c r="E36" s="173" t="s">
        <v>3</v>
      </c>
      <c r="F36" s="173"/>
      <c r="G36" s="115"/>
    </row>
    <row r="37" s="11" customFormat="1" ht="12.75">
      <c r="B37" s="137"/>
    </row>
  </sheetData>
  <sheetProtection formatCells="0" formatColumns="0" formatRows="0"/>
  <mergeCells count="38"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  <mergeCell ref="A32:U32"/>
    <mergeCell ref="A31:Q31"/>
    <mergeCell ref="A35:L35"/>
    <mergeCell ref="A9:A11"/>
    <mergeCell ref="B9:B11"/>
    <mergeCell ref="C9:D10"/>
    <mergeCell ref="E9:F10"/>
    <mergeCell ref="G9:G11"/>
    <mergeCell ref="H9:N9"/>
    <mergeCell ref="A26:IV26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28:Q28"/>
    <mergeCell ref="A29:Q29"/>
    <mergeCell ref="A30:Q30"/>
    <mergeCell ref="A25:R25"/>
    <mergeCell ref="A27:U2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28125" style="23" customWidth="1"/>
    <col min="2" max="2" width="25.421875" style="24" customWidth="1"/>
    <col min="3" max="3" width="10.28125" style="24" customWidth="1"/>
    <col min="4" max="4" width="7.140625" style="24" customWidth="1"/>
    <col min="5" max="5" width="8.00390625" style="24" customWidth="1"/>
    <col min="6" max="6" width="7.140625" style="24" customWidth="1"/>
    <col min="7" max="7" width="8.421875" style="24" customWidth="1"/>
    <col min="8" max="8" width="7.8515625" style="24" customWidth="1"/>
    <col min="9" max="9" width="5.8515625" style="24" customWidth="1"/>
    <col min="10" max="10" width="8.8515625" style="24" customWidth="1"/>
    <col min="11" max="11" width="7.57421875" style="24" customWidth="1"/>
    <col min="12" max="12" width="6.7109375" style="24" customWidth="1"/>
    <col min="13" max="13" width="6.00390625" style="24" customWidth="1"/>
    <col min="14" max="15" width="6.421875" style="24" customWidth="1"/>
    <col min="16" max="16" width="7.7109375" style="24" customWidth="1"/>
    <col min="17" max="17" width="8.140625" style="24" customWidth="1"/>
    <col min="18" max="18" width="8.421875" style="24" customWidth="1"/>
    <col min="19" max="19" width="10.140625" style="24" customWidth="1"/>
    <col min="20" max="20" width="11.28125" style="24" customWidth="1"/>
    <col min="21" max="21" width="9.28125" style="24" customWidth="1"/>
    <col min="22" max="22" width="9.8515625" style="24" customWidth="1"/>
    <col min="23" max="23" width="8.421875" style="24" customWidth="1"/>
    <col min="24" max="24" width="11.28125" style="24" customWidth="1"/>
    <col min="25" max="25" width="10.57421875" style="24" customWidth="1"/>
    <col min="26" max="26" width="10.421875" style="24" customWidth="1"/>
    <col min="27" max="27" width="13.00390625" style="24" customWidth="1"/>
    <col min="28" max="28" width="12.00390625" style="24" customWidth="1"/>
    <col min="29" max="29" width="9.421875" style="24" customWidth="1"/>
    <col min="30" max="30" width="9.140625" style="24" customWidth="1"/>
    <col min="31" max="31" width="18.00390625" style="24" customWidth="1"/>
    <col min="32" max="16384" width="9.140625" style="24" customWidth="1"/>
  </cols>
  <sheetData>
    <row r="1" spans="1:27" s="6" customFormat="1" ht="12.75" customHeight="1">
      <c r="A1" s="8"/>
      <c r="Z1" s="184" t="s">
        <v>70</v>
      </c>
      <c r="AA1" s="184"/>
    </row>
    <row r="2" spans="1:23" s="11" customFormat="1" ht="15.75">
      <c r="A2" s="10"/>
      <c r="B2" s="174" t="s">
        <v>168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4" s="13" customFormat="1" ht="15.75" customHeight="1">
      <c r="A3" s="12"/>
      <c r="D3" s="14"/>
      <c r="E3" s="14"/>
      <c r="F3" s="14"/>
      <c r="G3" s="14"/>
      <c r="H3" s="14"/>
      <c r="I3" s="14"/>
      <c r="J3" s="14" t="s">
        <v>15</v>
      </c>
      <c r="K3" s="175" t="s">
        <v>172</v>
      </c>
      <c r="L3" s="175"/>
      <c r="M3" s="175"/>
      <c r="N3" s="175"/>
      <c r="O3" s="175"/>
      <c r="P3" s="175"/>
      <c r="Q3" s="175"/>
      <c r="R3" s="14"/>
      <c r="S3" s="14"/>
      <c r="T3" s="14"/>
      <c r="U3" s="14"/>
      <c r="V3" s="14"/>
      <c r="W3" s="14"/>
      <c r="X3" s="14"/>
    </row>
    <row r="4" spans="1:24" s="11" customFormat="1" ht="15" customHeight="1">
      <c r="A4" s="10"/>
      <c r="B4" s="15"/>
      <c r="C4" s="15"/>
      <c r="D4" s="15"/>
      <c r="E4" s="15"/>
      <c r="F4" s="15"/>
      <c r="G4" s="15"/>
      <c r="H4" s="15"/>
      <c r="I4" s="15"/>
      <c r="J4" s="157"/>
      <c r="K4" s="157"/>
      <c r="L4" s="157"/>
      <c r="M4" s="157"/>
      <c r="N4" s="157"/>
      <c r="O4" s="157"/>
      <c r="P4" s="157"/>
      <c r="Q4" s="157"/>
      <c r="R4" s="157"/>
      <c r="S4" s="15"/>
      <c r="T4" s="15"/>
      <c r="U4" s="15"/>
      <c r="V4" s="15"/>
      <c r="W4" s="15"/>
      <c r="X4" s="15"/>
    </row>
    <row r="5" spans="1:28" s="54" customFormat="1" ht="15.75" customHeight="1">
      <c r="A5" s="53"/>
      <c r="B5" s="55"/>
      <c r="C5" s="55"/>
      <c r="D5" s="176"/>
      <c r="E5" s="176"/>
      <c r="F5" s="176"/>
      <c r="G5" s="176"/>
      <c r="H5" s="176"/>
      <c r="I5" s="176"/>
      <c r="J5" s="176"/>
      <c r="K5" s="176"/>
      <c r="L5" s="56"/>
      <c r="M5" s="56"/>
      <c r="N5" s="56"/>
      <c r="O5" s="56"/>
      <c r="P5" s="56"/>
      <c r="Q5" s="56"/>
      <c r="R5" s="56"/>
      <c r="S5" s="56"/>
      <c r="T5" s="56"/>
      <c r="U5" s="56"/>
      <c r="V5" s="55"/>
      <c r="W5" s="55"/>
      <c r="X5" s="55"/>
      <c r="Y5" s="55"/>
      <c r="Z5" s="55"/>
      <c r="AA5" s="55"/>
      <c r="AB5" s="11" t="s">
        <v>35</v>
      </c>
    </row>
    <row r="6" spans="1:27" s="54" customFormat="1" ht="12.75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31" ht="21.75" customHeight="1">
      <c r="A7" s="196" t="s">
        <v>1</v>
      </c>
      <c r="B7" s="193" t="s">
        <v>71</v>
      </c>
      <c r="C7" s="185" t="s">
        <v>72</v>
      </c>
      <c r="D7" s="192" t="s">
        <v>38</v>
      </c>
      <c r="E7" s="192"/>
      <c r="F7" s="192" t="s">
        <v>97</v>
      </c>
      <c r="G7" s="192"/>
      <c r="H7" s="192" t="s">
        <v>19</v>
      </c>
      <c r="I7" s="192" t="s">
        <v>18</v>
      </c>
      <c r="J7" s="192"/>
      <c r="K7" s="192"/>
      <c r="L7" s="192"/>
      <c r="M7" s="192"/>
      <c r="N7" s="192"/>
      <c r="O7" s="192"/>
      <c r="P7" s="189" t="s">
        <v>28</v>
      </c>
      <c r="Q7" s="192" t="s">
        <v>90</v>
      </c>
      <c r="R7" s="192"/>
      <c r="S7" s="192"/>
      <c r="T7" s="192"/>
      <c r="U7" s="192"/>
      <c r="V7" s="192"/>
      <c r="W7" s="192"/>
      <c r="X7" s="189" t="s">
        <v>49</v>
      </c>
      <c r="Y7" s="192" t="s">
        <v>50</v>
      </c>
      <c r="Z7" s="193" t="s">
        <v>0</v>
      </c>
      <c r="AA7" s="193"/>
      <c r="AB7" s="189" t="s">
        <v>98</v>
      </c>
      <c r="AC7" s="189" t="s">
        <v>99</v>
      </c>
      <c r="AD7" s="179" t="s">
        <v>73</v>
      </c>
      <c r="AE7" s="179" t="s">
        <v>121</v>
      </c>
    </row>
    <row r="8" spans="1:31" ht="12.75">
      <c r="A8" s="196"/>
      <c r="B8" s="193"/>
      <c r="C8" s="185"/>
      <c r="D8" s="192"/>
      <c r="E8" s="192"/>
      <c r="F8" s="192"/>
      <c r="G8" s="192"/>
      <c r="H8" s="192"/>
      <c r="I8" s="192" t="s">
        <v>39</v>
      </c>
      <c r="J8" s="192" t="s">
        <v>40</v>
      </c>
      <c r="K8" s="192" t="s">
        <v>11</v>
      </c>
      <c r="L8" s="192"/>
      <c r="M8" s="192"/>
      <c r="N8" s="192"/>
      <c r="O8" s="192"/>
      <c r="P8" s="190"/>
      <c r="Q8" s="192" t="s">
        <v>39</v>
      </c>
      <c r="R8" s="192" t="s">
        <v>40</v>
      </c>
      <c r="S8" s="192" t="s">
        <v>11</v>
      </c>
      <c r="T8" s="192"/>
      <c r="U8" s="192"/>
      <c r="V8" s="192"/>
      <c r="W8" s="192"/>
      <c r="X8" s="190"/>
      <c r="Y8" s="192"/>
      <c r="Z8" s="193" t="s">
        <v>35</v>
      </c>
      <c r="AA8" s="194" t="s">
        <v>12</v>
      </c>
      <c r="AB8" s="190"/>
      <c r="AC8" s="190"/>
      <c r="AD8" s="180"/>
      <c r="AE8" s="180"/>
    </row>
    <row r="9" spans="1:31" ht="101.25" customHeight="1">
      <c r="A9" s="196"/>
      <c r="B9" s="193"/>
      <c r="C9" s="185"/>
      <c r="D9" s="57" t="s">
        <v>39</v>
      </c>
      <c r="E9" s="57" t="s">
        <v>43</v>
      </c>
      <c r="F9" s="57" t="s">
        <v>42</v>
      </c>
      <c r="G9" s="57" t="s">
        <v>100</v>
      </c>
      <c r="H9" s="192"/>
      <c r="I9" s="192"/>
      <c r="J9" s="192"/>
      <c r="K9" s="57" t="s">
        <v>29</v>
      </c>
      <c r="L9" s="57" t="s">
        <v>101</v>
      </c>
      <c r="M9" s="57" t="s">
        <v>102</v>
      </c>
      <c r="N9" s="57" t="s">
        <v>103</v>
      </c>
      <c r="O9" s="57" t="s">
        <v>104</v>
      </c>
      <c r="P9" s="191"/>
      <c r="Q9" s="192"/>
      <c r="R9" s="192"/>
      <c r="S9" s="57" t="s">
        <v>105</v>
      </c>
      <c r="T9" s="57" t="s">
        <v>106</v>
      </c>
      <c r="U9" s="57" t="s">
        <v>107</v>
      </c>
      <c r="V9" s="57" t="s">
        <v>108</v>
      </c>
      <c r="W9" s="57" t="s">
        <v>109</v>
      </c>
      <c r="X9" s="191"/>
      <c r="Y9" s="192"/>
      <c r="Z9" s="193"/>
      <c r="AA9" s="195"/>
      <c r="AB9" s="191"/>
      <c r="AC9" s="191"/>
      <c r="AD9" s="181"/>
      <c r="AE9" s="181"/>
    </row>
    <row r="10" spans="1:31" s="61" customFormat="1" ht="30" customHeight="1">
      <c r="A10" s="58">
        <v>1</v>
      </c>
      <c r="B10" s="26">
        <v>2</v>
      </c>
      <c r="C10" s="26" t="s">
        <v>120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59" t="s">
        <v>118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59" t="s">
        <v>110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59" t="s">
        <v>111</v>
      </c>
      <c r="AA10" s="59" t="s">
        <v>112</v>
      </c>
      <c r="AB10" s="60">
        <v>27</v>
      </c>
      <c r="AC10" s="60">
        <v>28</v>
      </c>
      <c r="AD10" s="60">
        <v>29</v>
      </c>
      <c r="AE10" s="60">
        <v>30</v>
      </c>
    </row>
    <row r="11" spans="1:31" ht="21">
      <c r="A11" s="62" t="s">
        <v>4</v>
      </c>
      <c r="B11" s="63" t="s">
        <v>117</v>
      </c>
      <c r="C11" s="84">
        <f>SUM(C12:C15)</f>
        <v>423</v>
      </c>
      <c r="D11" s="42">
        <f>SUM(D12:D15)</f>
        <v>29</v>
      </c>
      <c r="E11" s="42">
        <f>SUM(E12:E15)</f>
        <v>23</v>
      </c>
      <c r="F11" s="42">
        <f>SUM(F12:F15)</f>
        <v>103</v>
      </c>
      <c r="G11" s="42">
        <f>SUM(G12:G15)</f>
        <v>16</v>
      </c>
      <c r="H11" s="64">
        <f>F11/J11</f>
        <v>4.478260869565218</v>
      </c>
      <c r="I11" s="42">
        <f aca="true" t="shared" si="0" ref="I11:Z11">SUM(I12:I15)</f>
        <v>29</v>
      </c>
      <c r="J11" s="42">
        <f t="shared" si="0"/>
        <v>23</v>
      </c>
      <c r="K11" s="42">
        <f t="shared" si="0"/>
        <v>21</v>
      </c>
      <c r="L11" s="42">
        <f t="shared" si="0"/>
        <v>2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6</v>
      </c>
      <c r="Q11" s="65">
        <f t="shared" si="0"/>
        <v>103960.888</v>
      </c>
      <c r="R11" s="65">
        <f t="shared" si="0"/>
        <v>178845.61000000002</v>
      </c>
      <c r="S11" s="65">
        <f t="shared" si="0"/>
        <v>166212.54</v>
      </c>
      <c r="T11" s="65">
        <f t="shared" si="0"/>
        <v>12633.07</v>
      </c>
      <c r="U11" s="65">
        <f t="shared" si="0"/>
        <v>0</v>
      </c>
      <c r="V11" s="65">
        <f t="shared" si="0"/>
        <v>0</v>
      </c>
      <c r="W11" s="65">
        <f t="shared" si="0"/>
        <v>0</v>
      </c>
      <c r="X11" s="65">
        <f t="shared" si="0"/>
        <v>12569.9</v>
      </c>
      <c r="Y11" s="65">
        <f t="shared" si="0"/>
        <v>132968.11</v>
      </c>
      <c r="Z11" s="65">
        <f t="shared" si="0"/>
        <v>33307.60000000001</v>
      </c>
      <c r="AA11" s="66">
        <f>100-((Y11+X11)/(S11+T11+U11)*100)</f>
        <v>18.62366093302488</v>
      </c>
      <c r="AB11" s="42">
        <f>SUM(AB12:AB15)</f>
        <v>8</v>
      </c>
      <c r="AC11" s="42">
        <f>SUM(AC12:AC15)</f>
        <v>0</v>
      </c>
      <c r="AD11" s="42">
        <f>SUM(AD12:AD15)</f>
        <v>0</v>
      </c>
      <c r="AE11" s="85"/>
    </row>
    <row r="12" spans="1:31" ht="22.5">
      <c r="A12" s="62" t="s">
        <v>6</v>
      </c>
      <c r="B12" s="67" t="s">
        <v>148</v>
      </c>
      <c r="C12" s="67">
        <v>133</v>
      </c>
      <c r="D12" s="68">
        <f aca="true" t="shared" si="1" ref="D12:E15">I12</f>
        <v>6</v>
      </c>
      <c r="E12" s="68">
        <f t="shared" si="1"/>
        <v>6</v>
      </c>
      <c r="F12" s="69">
        <v>18</v>
      </c>
      <c r="G12" s="69">
        <v>0</v>
      </c>
      <c r="H12" s="64">
        <f>F12/J12</f>
        <v>3</v>
      </c>
      <c r="I12" s="69">
        <v>6</v>
      </c>
      <c r="J12" s="70">
        <f>SUM(K12:O12)</f>
        <v>6</v>
      </c>
      <c r="K12" s="71">
        <v>6</v>
      </c>
      <c r="L12" s="71"/>
      <c r="M12" s="71"/>
      <c r="N12" s="71"/>
      <c r="O12" s="71"/>
      <c r="P12" s="72"/>
      <c r="Q12" s="73">
        <v>39073.1</v>
      </c>
      <c r="R12" s="74">
        <f>SUM(S12:W12)</f>
        <v>39073.1</v>
      </c>
      <c r="S12" s="73">
        <v>39073.1</v>
      </c>
      <c r="T12" s="73"/>
      <c r="U12" s="73"/>
      <c r="V12" s="73"/>
      <c r="W12" s="73"/>
      <c r="X12" s="73"/>
      <c r="Y12" s="73">
        <v>33658</v>
      </c>
      <c r="Z12" s="74">
        <f>(S12+T12+U12)-(Y12+X12)</f>
        <v>5415.0999999999985</v>
      </c>
      <c r="AA12" s="66">
        <f>100-((Y12+X12)/(S12+T12+U12)*100)</f>
        <v>13.858895250184915</v>
      </c>
      <c r="AB12" s="75"/>
      <c r="AC12" s="75"/>
      <c r="AD12" s="75"/>
      <c r="AE12" s="75" t="s">
        <v>170</v>
      </c>
    </row>
    <row r="13" spans="1:31" ht="22.5">
      <c r="A13" s="62" t="s">
        <v>7</v>
      </c>
      <c r="B13" s="67" t="s">
        <v>141</v>
      </c>
      <c r="C13" s="67"/>
      <c r="D13" s="68">
        <f t="shared" si="1"/>
        <v>0</v>
      </c>
      <c r="E13" s="68">
        <f t="shared" si="1"/>
        <v>0</v>
      </c>
      <c r="F13" s="69"/>
      <c r="G13" s="69"/>
      <c r="H13" s="64" t="e">
        <f>F13/J13</f>
        <v>#DIV/0!</v>
      </c>
      <c r="I13" s="69"/>
      <c r="J13" s="70">
        <f>SUM(K13:O13)</f>
        <v>0</v>
      </c>
      <c r="K13" s="71"/>
      <c r="L13" s="71"/>
      <c r="M13" s="71"/>
      <c r="N13" s="71"/>
      <c r="O13" s="71"/>
      <c r="P13" s="72"/>
      <c r="Q13" s="73"/>
      <c r="R13" s="74">
        <f>SUM(S13:W13)</f>
        <v>0</v>
      </c>
      <c r="S13" s="73"/>
      <c r="T13" s="73"/>
      <c r="U13" s="73"/>
      <c r="V13" s="73"/>
      <c r="W13" s="73"/>
      <c r="X13" s="73"/>
      <c r="Y13" s="73"/>
      <c r="Z13" s="74">
        <f>(S13+T13+U13)-(Y13+X13)</f>
        <v>0</v>
      </c>
      <c r="AA13" s="66" t="e">
        <f>100-((Y13+X13)/(S13+T13+U13)*100)</f>
        <v>#DIV/0!</v>
      </c>
      <c r="AB13" s="75"/>
      <c r="AC13" s="75"/>
      <c r="AD13" s="75"/>
      <c r="AE13" s="75"/>
    </row>
    <row r="14" spans="1:31" ht="22.5">
      <c r="A14" s="62" t="s">
        <v>8</v>
      </c>
      <c r="B14" s="67" t="s">
        <v>149</v>
      </c>
      <c r="C14" s="67"/>
      <c r="D14" s="68">
        <f t="shared" si="1"/>
        <v>0</v>
      </c>
      <c r="E14" s="68">
        <f t="shared" si="1"/>
        <v>0</v>
      </c>
      <c r="F14" s="69"/>
      <c r="G14" s="69"/>
      <c r="H14" s="64" t="e">
        <f>F14/J14</f>
        <v>#DIV/0!</v>
      </c>
      <c r="I14" s="69"/>
      <c r="J14" s="70">
        <f>SUM(K14:O14)</f>
        <v>0</v>
      </c>
      <c r="K14" s="71"/>
      <c r="L14" s="71"/>
      <c r="M14" s="71"/>
      <c r="N14" s="71"/>
      <c r="O14" s="71"/>
      <c r="P14" s="72"/>
      <c r="Q14" s="73"/>
      <c r="R14" s="74">
        <f>SUM(S14:W14)</f>
        <v>0</v>
      </c>
      <c r="S14" s="73"/>
      <c r="T14" s="73"/>
      <c r="U14" s="73"/>
      <c r="V14" s="73"/>
      <c r="W14" s="73"/>
      <c r="X14" s="73"/>
      <c r="Y14" s="73"/>
      <c r="Z14" s="74">
        <f>(S14+T14+U14)-(Y14+X14)</f>
        <v>0</v>
      </c>
      <c r="AA14" s="66" t="e">
        <f>100-((Y14+X14)/(S14+T14+U14)*100)</f>
        <v>#DIV/0!</v>
      </c>
      <c r="AB14" s="75"/>
      <c r="AC14" s="75"/>
      <c r="AD14" s="75"/>
      <c r="AE14" s="75"/>
    </row>
    <row r="15" spans="1:31" ht="127.5">
      <c r="A15" s="62" t="s">
        <v>30</v>
      </c>
      <c r="B15" s="67" t="s">
        <v>86</v>
      </c>
      <c r="C15" s="67">
        <v>290</v>
      </c>
      <c r="D15" s="68">
        <f t="shared" si="1"/>
        <v>23</v>
      </c>
      <c r="E15" s="68">
        <f t="shared" si="1"/>
        <v>17</v>
      </c>
      <c r="F15" s="76">
        <v>85</v>
      </c>
      <c r="G15" s="69">
        <v>16</v>
      </c>
      <c r="H15" s="64">
        <f>F15/J15</f>
        <v>5</v>
      </c>
      <c r="I15" s="69">
        <v>23</v>
      </c>
      <c r="J15" s="70">
        <f>SUM(K15:O15)</f>
        <v>17</v>
      </c>
      <c r="K15" s="71">
        <v>15</v>
      </c>
      <c r="L15" s="71">
        <v>2</v>
      </c>
      <c r="M15" s="71">
        <v>0</v>
      </c>
      <c r="N15" s="71">
        <v>0</v>
      </c>
      <c r="O15" s="71">
        <v>0</v>
      </c>
      <c r="P15" s="72">
        <v>6</v>
      </c>
      <c r="Q15" s="73">
        <v>64887.788</v>
      </c>
      <c r="R15" s="74">
        <f>SUM(S15:W15)</f>
        <v>139772.51</v>
      </c>
      <c r="S15" s="73">
        <v>127139.44</v>
      </c>
      <c r="T15" s="73">
        <v>12633.07</v>
      </c>
      <c r="U15" s="73"/>
      <c r="V15" s="73"/>
      <c r="W15" s="73"/>
      <c r="X15" s="73">
        <v>12569.9</v>
      </c>
      <c r="Y15" s="73">
        <v>99310.11</v>
      </c>
      <c r="Z15" s="74">
        <f>(S15+T15+U15)-(Y15+X15)</f>
        <v>27892.500000000015</v>
      </c>
      <c r="AA15" s="66">
        <f>100-((Y15+X15)/(S15+T15+U15)*100)</f>
        <v>19.95564077657332</v>
      </c>
      <c r="AB15" s="75">
        <v>8</v>
      </c>
      <c r="AC15" s="75">
        <v>0</v>
      </c>
      <c r="AD15" s="75">
        <v>0</v>
      </c>
      <c r="AE15" s="156" t="s">
        <v>171</v>
      </c>
    </row>
    <row r="16" spans="11:17" ht="12.75">
      <c r="K16" s="78"/>
      <c r="L16" s="78"/>
      <c r="M16" s="78"/>
      <c r="N16" s="78"/>
      <c r="O16" s="78"/>
      <c r="P16" s="78"/>
      <c r="Q16" s="78"/>
    </row>
    <row r="17" spans="11:17" ht="12.75">
      <c r="K17" s="78"/>
      <c r="L17" s="78"/>
      <c r="M17" s="78"/>
      <c r="N17" s="78"/>
      <c r="O17" s="78"/>
      <c r="P17" s="78"/>
      <c r="Q17" s="78"/>
    </row>
    <row r="18" spans="1:19" ht="12.75">
      <c r="A18" s="186" t="s">
        <v>51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</row>
    <row r="19" spans="1:19" ht="12.75">
      <c r="A19" s="45" t="s">
        <v>91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24" s="81" customFormat="1" ht="29.25" customHeight="1">
      <c r="A20" s="182" t="s">
        <v>147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80"/>
      <c r="X20" s="80"/>
    </row>
    <row r="21" spans="1:19" s="20" customFormat="1" ht="12.75">
      <c r="A21" s="187" t="s">
        <v>89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41"/>
    </row>
    <row r="22" spans="1:19" s="27" customFormat="1" ht="12.75">
      <c r="A22" s="188" t="s">
        <v>119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41"/>
    </row>
    <row r="23" spans="1:18" s="6" customFormat="1" ht="12.75">
      <c r="A23" s="188" t="s">
        <v>92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s="6" customFormat="1" ht="12.75">
      <c r="A24" s="188" t="s">
        <v>93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24" s="81" customFormat="1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80"/>
      <c r="X25" s="80"/>
    </row>
    <row r="26" spans="1:27" ht="15.75">
      <c r="A26" s="82" t="s">
        <v>116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16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3" s="6" customFormat="1" ht="15.75">
      <c r="A28" s="183" t="s">
        <v>16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  <row r="29" spans="1:8" s="6" customFormat="1" ht="15.75">
      <c r="A29" s="5"/>
      <c r="F29" s="184" t="s">
        <v>3</v>
      </c>
      <c r="G29" s="184"/>
      <c r="H29" s="7"/>
    </row>
    <row r="30" s="6" customFormat="1" ht="12.75">
      <c r="A30" s="21" t="s">
        <v>21</v>
      </c>
    </row>
    <row r="31" spans="2:3" s="6" customFormat="1" ht="12.75">
      <c r="B31" s="20"/>
      <c r="C31" s="20"/>
    </row>
  </sheetData>
  <sheetProtection formatCells="0" formatColumns="0" formatRows="0"/>
  <mergeCells count="38">
    <mergeCell ref="A7:A9"/>
    <mergeCell ref="B7:B9"/>
    <mergeCell ref="D7:E8"/>
    <mergeCell ref="F7:G8"/>
    <mergeCell ref="H7:H9"/>
    <mergeCell ref="I7:O7"/>
    <mergeCell ref="Q7:W7"/>
    <mergeCell ref="X7:X9"/>
    <mergeCell ref="Y7:Y9"/>
    <mergeCell ref="Z7:AA7"/>
    <mergeCell ref="AB7:AB9"/>
    <mergeCell ref="D5:K5"/>
    <mergeCell ref="AC7:AC9"/>
    <mergeCell ref="I8:I9"/>
    <mergeCell ref="J8:J9"/>
    <mergeCell ref="K8:O8"/>
    <mergeCell ref="Q8:Q9"/>
    <mergeCell ref="R8:R9"/>
    <mergeCell ref="S8:W8"/>
    <mergeCell ref="Z8:Z9"/>
    <mergeCell ref="AA8:AA9"/>
    <mergeCell ref="P7:P9"/>
    <mergeCell ref="A18:S18"/>
    <mergeCell ref="A20:V20"/>
    <mergeCell ref="A21:R21"/>
    <mergeCell ref="A22:R22"/>
    <mergeCell ref="A23:R23"/>
    <mergeCell ref="A24:R24"/>
    <mergeCell ref="AD7:AD9"/>
    <mergeCell ref="AE7:AE9"/>
    <mergeCell ref="A25:V25"/>
    <mergeCell ref="A28:M28"/>
    <mergeCell ref="F29:G29"/>
    <mergeCell ref="Z1:AA1"/>
    <mergeCell ref="B2:W2"/>
    <mergeCell ref="K3:Q3"/>
    <mergeCell ref="J4:R4"/>
    <mergeCell ref="C7:C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B5" sqref="B5:O5"/>
    </sheetView>
  </sheetViews>
  <sheetFormatPr defaultColWidth="9.140625" defaultRowHeight="12.75"/>
  <cols>
    <col min="1" max="1" width="7.00390625" style="23" customWidth="1"/>
    <col min="2" max="2" width="38.7109375" style="24" customWidth="1"/>
    <col min="3" max="3" width="9.8515625" style="24" customWidth="1"/>
    <col min="4" max="4" width="11.7109375" style="24" customWidth="1"/>
    <col min="5" max="5" width="12.140625" style="24" customWidth="1"/>
    <col min="6" max="6" width="11.28125" style="24" customWidth="1"/>
    <col min="7" max="7" width="13.28125" style="24" customWidth="1"/>
    <col min="8" max="8" width="10.28125" style="24" customWidth="1"/>
    <col min="9" max="14" width="9.140625" style="24" customWidth="1"/>
    <col min="15" max="16" width="14.140625" style="24" customWidth="1"/>
    <col min="17" max="17" width="13.00390625" style="24" customWidth="1"/>
    <col min="18" max="18" width="17.140625" style="24" customWidth="1"/>
    <col min="19" max="19" width="7.140625" style="24" customWidth="1"/>
    <col min="20" max="20" width="7.57421875" style="24" customWidth="1"/>
    <col min="21" max="21" width="8.421875" style="24" customWidth="1"/>
    <col min="22" max="16384" width="9.140625" style="24" customWidth="1"/>
  </cols>
  <sheetData>
    <row r="1" spans="1:17" ht="12.75">
      <c r="A1" s="132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42" t="s">
        <v>27</v>
      </c>
      <c r="P1" s="142"/>
      <c r="Q1" s="54"/>
    </row>
    <row r="2" spans="1:17" ht="12.75" customHeight="1">
      <c r="A2" s="13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" customHeight="1">
      <c r="A3" s="53"/>
      <c r="B3" s="208" t="s">
        <v>167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143"/>
      <c r="Q3" s="54"/>
    </row>
    <row r="4" spans="1:17" s="25" customFormat="1" ht="15.75">
      <c r="A4" s="144" t="s">
        <v>15</v>
      </c>
      <c r="B4" s="209" t="s">
        <v>172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145"/>
      <c r="Q4" s="146"/>
    </row>
    <row r="5" spans="1:17" s="25" customFormat="1" ht="15" customHeight="1">
      <c r="A5" s="146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56"/>
      <c r="Q5" s="146"/>
    </row>
    <row r="6" spans="1:17" ht="12.75">
      <c r="A6" s="147"/>
      <c r="B6" s="148"/>
      <c r="C6" s="149"/>
      <c r="D6" s="149"/>
      <c r="E6" s="149"/>
      <c r="F6" s="149"/>
      <c r="G6" s="149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23" ht="20.25" customHeight="1">
      <c r="A7" s="199" t="s">
        <v>2</v>
      </c>
      <c r="B7" s="198" t="s">
        <v>41</v>
      </c>
      <c r="C7" s="202" t="s">
        <v>143</v>
      </c>
      <c r="D7" s="203"/>
      <c r="E7" s="204"/>
      <c r="F7" s="198" t="s">
        <v>94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 t="s">
        <v>122</v>
      </c>
      <c r="S7" s="198"/>
      <c r="T7" s="198"/>
      <c r="U7" s="198"/>
      <c r="V7" s="197" t="s">
        <v>123</v>
      </c>
      <c r="W7" s="197" t="s">
        <v>124</v>
      </c>
    </row>
    <row r="8" spans="1:23" ht="18.75" customHeight="1">
      <c r="A8" s="200"/>
      <c r="B8" s="198"/>
      <c r="C8" s="205"/>
      <c r="D8" s="206"/>
      <c r="E8" s="207"/>
      <c r="F8" s="198" t="s">
        <v>42</v>
      </c>
      <c r="G8" s="198"/>
      <c r="H8" s="198" t="s">
        <v>82</v>
      </c>
      <c r="I8" s="198"/>
      <c r="J8" s="198" t="s">
        <v>83</v>
      </c>
      <c r="K8" s="198"/>
      <c r="L8" s="198" t="s">
        <v>84</v>
      </c>
      <c r="M8" s="198"/>
      <c r="N8" s="211" t="s">
        <v>157</v>
      </c>
      <c r="O8" s="198" t="s">
        <v>158</v>
      </c>
      <c r="P8" s="198" t="s">
        <v>163</v>
      </c>
      <c r="Q8" s="198" t="s">
        <v>164</v>
      </c>
      <c r="R8" s="198" t="s">
        <v>125</v>
      </c>
      <c r="S8" s="198" t="s">
        <v>126</v>
      </c>
      <c r="T8" s="198" t="s">
        <v>127</v>
      </c>
      <c r="U8" s="198" t="s">
        <v>128</v>
      </c>
      <c r="V8" s="197"/>
      <c r="W8" s="197"/>
    </row>
    <row r="9" spans="1:23" ht="124.5" customHeight="1">
      <c r="A9" s="201"/>
      <c r="B9" s="198"/>
      <c r="C9" s="87" t="s">
        <v>42</v>
      </c>
      <c r="D9" s="88" t="s">
        <v>80</v>
      </c>
      <c r="E9" s="88" t="s">
        <v>54</v>
      </c>
      <c r="F9" s="88" t="s">
        <v>153</v>
      </c>
      <c r="G9" s="88" t="s">
        <v>154</v>
      </c>
      <c r="H9" s="87" t="s">
        <v>155</v>
      </c>
      <c r="I9" s="87" t="s">
        <v>156</v>
      </c>
      <c r="J9" s="87" t="s">
        <v>155</v>
      </c>
      <c r="K9" s="87" t="s">
        <v>156</v>
      </c>
      <c r="L9" s="87" t="s">
        <v>155</v>
      </c>
      <c r="M9" s="87" t="s">
        <v>156</v>
      </c>
      <c r="N9" s="212"/>
      <c r="O9" s="198"/>
      <c r="P9" s="198"/>
      <c r="Q9" s="198"/>
      <c r="R9" s="198"/>
      <c r="S9" s="198"/>
      <c r="T9" s="198"/>
      <c r="U9" s="198"/>
      <c r="V9" s="197"/>
      <c r="W9" s="197"/>
    </row>
    <row r="10" spans="1:23" ht="12.75">
      <c r="A10" s="89" t="s">
        <v>4</v>
      </c>
      <c r="B10" s="90" t="s">
        <v>5</v>
      </c>
      <c r="C10" s="90" t="s">
        <v>9</v>
      </c>
      <c r="D10" s="90" t="s">
        <v>10</v>
      </c>
      <c r="E10" s="90" t="s">
        <v>20</v>
      </c>
      <c r="F10" s="91" t="s">
        <v>96</v>
      </c>
      <c r="G10" s="91" t="s">
        <v>85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</row>
    <row r="11" spans="1:23" ht="21">
      <c r="A11" s="92" t="s">
        <v>4</v>
      </c>
      <c r="B11" s="93" t="s">
        <v>81</v>
      </c>
      <c r="C11" s="103">
        <f aca="true" t="shared" si="0" ref="C11:W11">SUM(C12:C17)</f>
        <v>660</v>
      </c>
      <c r="D11" s="103">
        <f t="shared" si="0"/>
        <v>529</v>
      </c>
      <c r="E11" s="103">
        <f t="shared" si="0"/>
        <v>0</v>
      </c>
      <c r="F11" s="114">
        <f t="shared" si="0"/>
        <v>636169.96</v>
      </c>
      <c r="G11" s="114">
        <f t="shared" si="0"/>
        <v>154881.36</v>
      </c>
      <c r="H11" s="114">
        <f t="shared" si="0"/>
        <v>634426.74</v>
      </c>
      <c r="I11" s="114">
        <f t="shared" si="0"/>
        <v>154381.09</v>
      </c>
      <c r="J11" s="114">
        <f t="shared" si="0"/>
        <v>1743.22</v>
      </c>
      <c r="K11" s="114">
        <f t="shared" si="0"/>
        <v>500.27</v>
      </c>
      <c r="L11" s="114">
        <f t="shared" si="0"/>
        <v>0</v>
      </c>
      <c r="M11" s="114">
        <f t="shared" si="0"/>
        <v>0</v>
      </c>
      <c r="N11" s="114">
        <f t="shared" si="0"/>
        <v>177130.13</v>
      </c>
      <c r="O11" s="114">
        <f t="shared" si="0"/>
        <v>12832.46</v>
      </c>
      <c r="P11" s="114">
        <f t="shared" si="0"/>
        <v>0</v>
      </c>
      <c r="Q11" s="114">
        <f t="shared" si="0"/>
        <v>39889.09</v>
      </c>
      <c r="R11" s="114">
        <f t="shared" si="0"/>
        <v>65553.44</v>
      </c>
      <c r="S11" s="103">
        <f t="shared" si="0"/>
        <v>69</v>
      </c>
      <c r="T11" s="103">
        <f t="shared" si="0"/>
        <v>1</v>
      </c>
      <c r="U11" s="103">
        <f t="shared" si="0"/>
        <v>0</v>
      </c>
      <c r="V11" s="103">
        <f t="shared" si="0"/>
        <v>0</v>
      </c>
      <c r="W11" s="114">
        <f t="shared" si="0"/>
        <v>0</v>
      </c>
    </row>
    <row r="12" spans="1:23" ht="12.75">
      <c r="A12" s="90" t="s">
        <v>6</v>
      </c>
      <c r="B12" s="94" t="s">
        <v>150</v>
      </c>
      <c r="C12" s="95">
        <v>133</v>
      </c>
      <c r="D12" s="95">
        <v>133</v>
      </c>
      <c r="E12" s="95">
        <v>0</v>
      </c>
      <c r="F12" s="114">
        <f>SUM(H12,J12,L12)</f>
        <v>33658</v>
      </c>
      <c r="G12" s="114">
        <f aca="true" t="shared" si="1" ref="F12:G17">SUM(I12,K12,M12)</f>
        <v>2181.54</v>
      </c>
      <c r="H12" s="105">
        <v>33658</v>
      </c>
      <c r="I12" s="105">
        <v>2181.54</v>
      </c>
      <c r="J12" s="105">
        <v>0</v>
      </c>
      <c r="K12" s="105">
        <v>0</v>
      </c>
      <c r="L12" s="105">
        <v>0</v>
      </c>
      <c r="M12" s="105">
        <v>0</v>
      </c>
      <c r="N12" s="105">
        <v>33658</v>
      </c>
      <c r="O12" s="105">
        <v>1265</v>
      </c>
      <c r="P12" s="105">
        <v>0</v>
      </c>
      <c r="Q12" s="105">
        <v>0</v>
      </c>
      <c r="R12" s="108">
        <v>0</v>
      </c>
      <c r="S12" s="109">
        <v>0</v>
      </c>
      <c r="T12" s="109">
        <v>0</v>
      </c>
      <c r="U12" s="109">
        <v>0</v>
      </c>
      <c r="V12" s="109">
        <v>0</v>
      </c>
      <c r="W12" s="108">
        <v>0</v>
      </c>
    </row>
    <row r="13" spans="1:23" ht="22.5">
      <c r="A13" s="90" t="s">
        <v>7</v>
      </c>
      <c r="B13" s="94" t="s">
        <v>151</v>
      </c>
      <c r="C13" s="95">
        <v>0</v>
      </c>
      <c r="D13" s="95">
        <v>0</v>
      </c>
      <c r="E13" s="95">
        <v>0</v>
      </c>
      <c r="F13" s="114">
        <f t="shared" si="1"/>
        <v>0</v>
      </c>
      <c r="G13" s="114">
        <f t="shared" si="1"/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8">
        <v>0</v>
      </c>
      <c r="S13" s="109">
        <v>0</v>
      </c>
      <c r="T13" s="109">
        <v>0</v>
      </c>
      <c r="U13" s="109">
        <v>0</v>
      </c>
      <c r="V13" s="109">
        <v>0</v>
      </c>
      <c r="W13" s="108">
        <v>0</v>
      </c>
    </row>
    <row r="14" spans="1:23" ht="12.75">
      <c r="A14" s="90" t="s">
        <v>8</v>
      </c>
      <c r="B14" s="94" t="s">
        <v>152</v>
      </c>
      <c r="C14" s="95">
        <v>0</v>
      </c>
      <c r="D14" s="95">
        <v>0</v>
      </c>
      <c r="E14" s="95">
        <v>0</v>
      </c>
      <c r="F14" s="114">
        <f t="shared" si="1"/>
        <v>0</v>
      </c>
      <c r="G14" s="114">
        <f t="shared" si="1"/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8">
        <v>0</v>
      </c>
      <c r="S14" s="109">
        <v>0</v>
      </c>
      <c r="T14" s="109">
        <v>0</v>
      </c>
      <c r="U14" s="109">
        <v>0</v>
      </c>
      <c r="V14" s="109">
        <v>0</v>
      </c>
      <c r="W14" s="108">
        <v>0</v>
      </c>
    </row>
    <row r="15" spans="1:23" ht="12.75">
      <c r="A15" s="90" t="s">
        <v>30</v>
      </c>
      <c r="B15" s="94" t="s">
        <v>86</v>
      </c>
      <c r="C15" s="95">
        <v>524</v>
      </c>
      <c r="D15" s="95">
        <v>396</v>
      </c>
      <c r="E15" s="95">
        <v>0</v>
      </c>
      <c r="F15" s="114">
        <f t="shared" si="1"/>
        <v>601801.96</v>
      </c>
      <c r="G15" s="114">
        <f t="shared" si="1"/>
        <v>152600.52</v>
      </c>
      <c r="H15" s="105">
        <v>600058.74</v>
      </c>
      <c r="I15" s="105">
        <v>152100.25</v>
      </c>
      <c r="J15" s="105">
        <v>1743.22</v>
      </c>
      <c r="K15" s="105">
        <v>500.27</v>
      </c>
      <c r="L15" s="105">
        <v>0</v>
      </c>
      <c r="M15" s="105">
        <v>0</v>
      </c>
      <c r="N15" s="105">
        <v>143472.13</v>
      </c>
      <c r="O15" s="105">
        <v>11567.46</v>
      </c>
      <c r="P15" s="105">
        <v>0</v>
      </c>
      <c r="Q15" s="105">
        <v>39889.09</v>
      </c>
      <c r="R15" s="108">
        <v>65553.44</v>
      </c>
      <c r="S15" s="109">
        <v>69</v>
      </c>
      <c r="T15" s="109">
        <v>1</v>
      </c>
      <c r="U15" s="109">
        <v>0</v>
      </c>
      <c r="V15" s="109">
        <v>0</v>
      </c>
      <c r="W15" s="108">
        <v>0</v>
      </c>
    </row>
    <row r="16" spans="1:23" ht="12.75">
      <c r="A16" s="90" t="s">
        <v>31</v>
      </c>
      <c r="B16" s="94" t="s">
        <v>114</v>
      </c>
      <c r="C16" s="95">
        <v>3</v>
      </c>
      <c r="D16" s="95">
        <v>0</v>
      </c>
      <c r="E16" s="95">
        <v>0</v>
      </c>
      <c r="F16" s="114">
        <f t="shared" si="1"/>
        <v>710</v>
      </c>
      <c r="G16" s="114">
        <f t="shared" si="1"/>
        <v>99.3</v>
      </c>
      <c r="H16" s="105">
        <v>710</v>
      </c>
      <c r="I16" s="105">
        <v>99.3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8">
        <v>0</v>
      </c>
      <c r="S16" s="109">
        <v>0</v>
      </c>
      <c r="T16" s="109">
        <v>0</v>
      </c>
      <c r="U16" s="109">
        <v>0</v>
      </c>
      <c r="V16" s="109">
        <v>0</v>
      </c>
      <c r="W16" s="108">
        <v>0</v>
      </c>
    </row>
    <row r="17" spans="1:23" ht="12.75">
      <c r="A17" s="90" t="s">
        <v>32</v>
      </c>
      <c r="B17" s="94" t="s">
        <v>115</v>
      </c>
      <c r="C17" s="95">
        <v>0</v>
      </c>
      <c r="D17" s="95">
        <v>0</v>
      </c>
      <c r="E17" s="95">
        <v>0</v>
      </c>
      <c r="F17" s="114">
        <f t="shared" si="1"/>
        <v>0</v>
      </c>
      <c r="G17" s="114">
        <f t="shared" si="1"/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8">
        <v>0</v>
      </c>
      <c r="S17" s="109">
        <v>0</v>
      </c>
      <c r="T17" s="109">
        <v>0</v>
      </c>
      <c r="U17" s="109">
        <v>0</v>
      </c>
      <c r="V17" s="109">
        <v>0</v>
      </c>
      <c r="W17" s="108">
        <v>0</v>
      </c>
    </row>
    <row r="18" spans="1:23" ht="31.5">
      <c r="A18" s="97" t="s">
        <v>5</v>
      </c>
      <c r="B18" s="98" t="s">
        <v>159</v>
      </c>
      <c r="C18" s="68">
        <f>SUM(C19:C27)</f>
        <v>5495</v>
      </c>
      <c r="D18" s="68" t="s">
        <v>17</v>
      </c>
      <c r="E18" s="68" t="s">
        <v>17</v>
      </c>
      <c r="F18" s="113">
        <f aca="true" t="shared" si="2" ref="F18:L18">SUM(F19:F27)</f>
        <v>803311.6499999999</v>
      </c>
      <c r="G18" s="113">
        <f t="shared" si="2"/>
        <v>387419.95999999996</v>
      </c>
      <c r="H18" s="113">
        <f>SUM(H19:H27)</f>
        <v>794048.19</v>
      </c>
      <c r="I18" s="113">
        <f>SUM(I19:I27)</f>
        <v>384178.76</v>
      </c>
      <c r="J18" s="113">
        <f>SUM(J19:J27)</f>
        <v>9263.46</v>
      </c>
      <c r="K18" s="113">
        <f>SUM(K19:K27)</f>
        <v>3241.2</v>
      </c>
      <c r="L18" s="113">
        <f t="shared" si="2"/>
        <v>0</v>
      </c>
      <c r="M18" s="113">
        <f>SUM(M19:M27)</f>
        <v>0</v>
      </c>
      <c r="N18" s="68" t="s">
        <v>17</v>
      </c>
      <c r="O18" s="68" t="s">
        <v>17</v>
      </c>
      <c r="P18" s="68" t="s">
        <v>17</v>
      </c>
      <c r="Q18" s="68" t="s">
        <v>17</v>
      </c>
      <c r="R18" s="113">
        <f aca="true" t="shared" si="3" ref="R18:W18">SUM(R19:R27)</f>
        <v>22088.8</v>
      </c>
      <c r="S18" s="68">
        <f t="shared" si="3"/>
        <v>389</v>
      </c>
      <c r="T18" s="68">
        <f t="shared" si="3"/>
        <v>0</v>
      </c>
      <c r="U18" s="68">
        <f t="shared" si="3"/>
        <v>0</v>
      </c>
      <c r="V18" s="68">
        <f t="shared" si="3"/>
        <v>1</v>
      </c>
      <c r="W18" s="113">
        <f t="shared" si="3"/>
        <v>0.28</v>
      </c>
    </row>
    <row r="19" spans="1:23" s="81" customFormat="1" ht="12.75">
      <c r="A19" s="97" t="s">
        <v>75</v>
      </c>
      <c r="B19" s="99" t="s">
        <v>129</v>
      </c>
      <c r="C19" s="69">
        <v>200</v>
      </c>
      <c r="D19" s="95" t="s">
        <v>17</v>
      </c>
      <c r="E19" s="95" t="s">
        <v>17</v>
      </c>
      <c r="F19" s="114">
        <f>SUM(H19,J19,L19)</f>
        <v>5160.94</v>
      </c>
      <c r="G19" s="114">
        <f>SUM(I19,K19,M19)</f>
        <v>1436.93</v>
      </c>
      <c r="H19" s="106">
        <v>5123.23</v>
      </c>
      <c r="I19" s="106">
        <v>1421.17</v>
      </c>
      <c r="J19" s="106">
        <v>37.71</v>
      </c>
      <c r="K19" s="106">
        <v>15.76</v>
      </c>
      <c r="L19" s="106">
        <v>0</v>
      </c>
      <c r="M19" s="106">
        <v>0</v>
      </c>
      <c r="N19" s="95" t="s">
        <v>17</v>
      </c>
      <c r="O19" s="95" t="s">
        <v>17</v>
      </c>
      <c r="P19" s="95" t="s">
        <v>17</v>
      </c>
      <c r="Q19" s="95" t="s">
        <v>17</v>
      </c>
      <c r="R19" s="110">
        <v>220.94</v>
      </c>
      <c r="S19" s="111">
        <v>71</v>
      </c>
      <c r="T19" s="111">
        <v>0</v>
      </c>
      <c r="U19" s="111">
        <v>0</v>
      </c>
      <c r="V19" s="111">
        <v>0</v>
      </c>
      <c r="W19" s="110">
        <v>0</v>
      </c>
    </row>
    <row r="20" spans="1:23" ht="12.75">
      <c r="A20" s="97" t="s">
        <v>76</v>
      </c>
      <c r="B20" s="100" t="s">
        <v>25</v>
      </c>
      <c r="C20" s="69">
        <v>3173</v>
      </c>
      <c r="D20" s="95" t="s">
        <v>17</v>
      </c>
      <c r="E20" s="95" t="s">
        <v>17</v>
      </c>
      <c r="F20" s="114">
        <f>SUM(H20,J20,L20)</f>
        <v>79295.02</v>
      </c>
      <c r="G20" s="114">
        <f>SUM(I20,K20,M20)</f>
        <v>34308.48</v>
      </c>
      <c r="H20" s="106">
        <v>76457.02</v>
      </c>
      <c r="I20" s="106">
        <v>32767.82</v>
      </c>
      <c r="J20" s="106">
        <v>2838</v>
      </c>
      <c r="K20" s="106">
        <v>1540.66</v>
      </c>
      <c r="L20" s="106">
        <v>0</v>
      </c>
      <c r="M20" s="106">
        <v>0</v>
      </c>
      <c r="N20" s="95" t="s">
        <v>17</v>
      </c>
      <c r="O20" s="95" t="s">
        <v>17</v>
      </c>
      <c r="P20" s="95" t="s">
        <v>17</v>
      </c>
      <c r="Q20" s="95" t="s">
        <v>17</v>
      </c>
      <c r="R20" s="108">
        <v>219.51</v>
      </c>
      <c r="S20" s="109">
        <v>14</v>
      </c>
      <c r="T20" s="109">
        <v>0</v>
      </c>
      <c r="U20" s="109">
        <v>0</v>
      </c>
      <c r="V20" s="109">
        <v>1</v>
      </c>
      <c r="W20" s="108">
        <v>0.28</v>
      </c>
    </row>
    <row r="21" spans="1:23" ht="12.75">
      <c r="A21" s="97" t="s">
        <v>77</v>
      </c>
      <c r="B21" s="100" t="s">
        <v>26</v>
      </c>
      <c r="C21" s="69">
        <v>969</v>
      </c>
      <c r="D21" s="95" t="s">
        <v>17</v>
      </c>
      <c r="E21" s="95" t="s">
        <v>17</v>
      </c>
      <c r="F21" s="114">
        <f aca="true" t="shared" si="4" ref="F21:G27">SUM(H21,J21,L21)</f>
        <v>80278.33</v>
      </c>
      <c r="G21" s="114">
        <f t="shared" si="4"/>
        <v>25267.370000000003</v>
      </c>
      <c r="H21" s="106">
        <v>77589.75</v>
      </c>
      <c r="I21" s="106">
        <v>24922.88</v>
      </c>
      <c r="J21" s="106">
        <v>2688.58</v>
      </c>
      <c r="K21" s="106">
        <v>344.49</v>
      </c>
      <c r="L21" s="106">
        <v>0</v>
      </c>
      <c r="M21" s="106">
        <v>0</v>
      </c>
      <c r="N21" s="95" t="s">
        <v>17</v>
      </c>
      <c r="O21" s="95" t="s">
        <v>17</v>
      </c>
      <c r="P21" s="95" t="s">
        <v>17</v>
      </c>
      <c r="Q21" s="95" t="s">
        <v>17</v>
      </c>
      <c r="R21" s="108">
        <v>54</v>
      </c>
      <c r="S21" s="109">
        <v>1</v>
      </c>
      <c r="T21" s="109">
        <v>0</v>
      </c>
      <c r="U21" s="109">
        <v>0</v>
      </c>
      <c r="V21" s="109">
        <v>0</v>
      </c>
      <c r="W21" s="108">
        <v>0</v>
      </c>
    </row>
    <row r="22" spans="1:23" s="81" customFormat="1" ht="12.75">
      <c r="A22" s="97" t="s">
        <v>78</v>
      </c>
      <c r="B22" s="99" t="s">
        <v>130</v>
      </c>
      <c r="C22" s="69">
        <v>783</v>
      </c>
      <c r="D22" s="95" t="s">
        <v>17</v>
      </c>
      <c r="E22" s="95" t="s">
        <v>17</v>
      </c>
      <c r="F22" s="114">
        <f t="shared" si="4"/>
        <v>290944.51999999996</v>
      </c>
      <c r="G22" s="114">
        <f t="shared" si="4"/>
        <v>112926.93</v>
      </c>
      <c r="H22" s="106">
        <v>287673.6</v>
      </c>
      <c r="I22" s="106">
        <v>112028.93</v>
      </c>
      <c r="J22" s="106">
        <v>3270.92</v>
      </c>
      <c r="K22" s="106">
        <v>898</v>
      </c>
      <c r="L22" s="106">
        <v>0</v>
      </c>
      <c r="M22" s="106">
        <v>0</v>
      </c>
      <c r="N22" s="95" t="s">
        <v>17</v>
      </c>
      <c r="O22" s="95" t="s">
        <v>17</v>
      </c>
      <c r="P22" s="95" t="s">
        <v>17</v>
      </c>
      <c r="Q22" s="95" t="s">
        <v>17</v>
      </c>
      <c r="R22" s="110">
        <v>8673.33</v>
      </c>
      <c r="S22" s="111">
        <v>220</v>
      </c>
      <c r="T22" s="111">
        <v>0</v>
      </c>
      <c r="U22" s="111">
        <v>0</v>
      </c>
      <c r="V22" s="111">
        <v>0</v>
      </c>
      <c r="W22" s="110">
        <v>0</v>
      </c>
    </row>
    <row r="23" spans="1:23" ht="12.75">
      <c r="A23" s="97" t="s">
        <v>79</v>
      </c>
      <c r="B23" s="101" t="s">
        <v>131</v>
      </c>
      <c r="C23" s="69">
        <v>0</v>
      </c>
      <c r="D23" s="95" t="s">
        <v>17</v>
      </c>
      <c r="E23" s="95" t="s">
        <v>17</v>
      </c>
      <c r="F23" s="114">
        <f t="shared" si="4"/>
        <v>0</v>
      </c>
      <c r="G23" s="114">
        <f t="shared" si="4"/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95" t="s">
        <v>17</v>
      </c>
      <c r="O23" s="95" t="s">
        <v>17</v>
      </c>
      <c r="P23" s="95" t="s">
        <v>17</v>
      </c>
      <c r="Q23" s="95" t="s">
        <v>17</v>
      </c>
      <c r="R23" s="108">
        <v>0</v>
      </c>
      <c r="S23" s="109">
        <v>0</v>
      </c>
      <c r="T23" s="109">
        <v>0</v>
      </c>
      <c r="U23" s="109">
        <v>0</v>
      </c>
      <c r="V23" s="109">
        <v>0</v>
      </c>
      <c r="W23" s="108">
        <v>0</v>
      </c>
    </row>
    <row r="24" spans="1:23" ht="12.75">
      <c r="A24" s="97" t="s">
        <v>132</v>
      </c>
      <c r="B24" s="101" t="s">
        <v>133</v>
      </c>
      <c r="C24" s="69">
        <v>34</v>
      </c>
      <c r="D24" s="95" t="s">
        <v>17</v>
      </c>
      <c r="E24" s="95" t="s">
        <v>17</v>
      </c>
      <c r="F24" s="114">
        <f t="shared" si="4"/>
        <v>75195.34</v>
      </c>
      <c r="G24" s="114">
        <f t="shared" si="4"/>
        <v>125902.70999999999</v>
      </c>
      <c r="H24" s="106">
        <v>75133.43</v>
      </c>
      <c r="I24" s="106">
        <v>125851.84</v>
      </c>
      <c r="J24" s="106">
        <v>61.91</v>
      </c>
      <c r="K24" s="106">
        <v>50.87</v>
      </c>
      <c r="L24" s="106">
        <v>0</v>
      </c>
      <c r="M24" s="106">
        <v>0</v>
      </c>
      <c r="N24" s="95" t="s">
        <v>17</v>
      </c>
      <c r="O24" s="95" t="s">
        <v>17</v>
      </c>
      <c r="P24" s="95" t="s">
        <v>17</v>
      </c>
      <c r="Q24" s="95" t="s">
        <v>17</v>
      </c>
      <c r="R24" s="108">
        <v>300.64</v>
      </c>
      <c r="S24" s="109">
        <v>1</v>
      </c>
      <c r="T24" s="109">
        <v>0</v>
      </c>
      <c r="U24" s="109">
        <v>0</v>
      </c>
      <c r="V24" s="109">
        <v>0</v>
      </c>
      <c r="W24" s="108">
        <v>0</v>
      </c>
    </row>
    <row r="25" spans="1:23" ht="12.75">
      <c r="A25" s="97" t="s">
        <v>134</v>
      </c>
      <c r="B25" s="101" t="s">
        <v>135</v>
      </c>
      <c r="C25" s="69">
        <v>0</v>
      </c>
      <c r="D25" s="95" t="s">
        <v>17</v>
      </c>
      <c r="E25" s="95" t="s">
        <v>17</v>
      </c>
      <c r="F25" s="114">
        <f t="shared" si="4"/>
        <v>0</v>
      </c>
      <c r="G25" s="114">
        <f t="shared" si="4"/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95" t="s">
        <v>17</v>
      </c>
      <c r="O25" s="95" t="s">
        <v>17</v>
      </c>
      <c r="P25" s="95" t="s">
        <v>17</v>
      </c>
      <c r="Q25" s="95" t="s">
        <v>17</v>
      </c>
      <c r="R25" s="108">
        <v>0</v>
      </c>
      <c r="S25" s="109">
        <v>0</v>
      </c>
      <c r="T25" s="109">
        <v>0</v>
      </c>
      <c r="U25" s="109">
        <v>0</v>
      </c>
      <c r="V25" s="109">
        <v>0</v>
      </c>
      <c r="W25" s="108">
        <v>0</v>
      </c>
    </row>
    <row r="26" spans="1:23" ht="12.75">
      <c r="A26" s="97" t="s">
        <v>136</v>
      </c>
      <c r="B26" s="101" t="s">
        <v>137</v>
      </c>
      <c r="C26" s="69">
        <v>0</v>
      </c>
      <c r="D26" s="95" t="s">
        <v>17</v>
      </c>
      <c r="E26" s="95" t="s">
        <v>17</v>
      </c>
      <c r="F26" s="114">
        <f t="shared" si="4"/>
        <v>0</v>
      </c>
      <c r="G26" s="114">
        <f t="shared" si="4"/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95" t="s">
        <v>17</v>
      </c>
      <c r="O26" s="95" t="s">
        <v>17</v>
      </c>
      <c r="P26" s="95" t="s">
        <v>17</v>
      </c>
      <c r="Q26" s="95" t="s">
        <v>17</v>
      </c>
      <c r="R26" s="108">
        <v>0</v>
      </c>
      <c r="S26" s="109">
        <v>0</v>
      </c>
      <c r="T26" s="109">
        <v>0</v>
      </c>
      <c r="U26" s="109">
        <v>0</v>
      </c>
      <c r="V26" s="109">
        <v>0</v>
      </c>
      <c r="W26" s="108">
        <v>0</v>
      </c>
    </row>
    <row r="27" spans="1:23" ht="12.75">
      <c r="A27" s="97" t="s">
        <v>138</v>
      </c>
      <c r="B27" s="100" t="s">
        <v>74</v>
      </c>
      <c r="C27" s="69">
        <v>336</v>
      </c>
      <c r="D27" s="95" t="s">
        <v>17</v>
      </c>
      <c r="E27" s="95" t="s">
        <v>17</v>
      </c>
      <c r="F27" s="114">
        <f t="shared" si="4"/>
        <v>272437.5</v>
      </c>
      <c r="G27" s="114">
        <f t="shared" si="4"/>
        <v>87577.54</v>
      </c>
      <c r="H27" s="106">
        <v>272071.16</v>
      </c>
      <c r="I27" s="106">
        <v>87186.12</v>
      </c>
      <c r="J27" s="106">
        <v>366.34</v>
      </c>
      <c r="K27" s="106">
        <v>391.42</v>
      </c>
      <c r="L27" s="106">
        <v>0</v>
      </c>
      <c r="M27" s="106">
        <v>0</v>
      </c>
      <c r="N27" s="95" t="s">
        <v>17</v>
      </c>
      <c r="O27" s="95" t="s">
        <v>17</v>
      </c>
      <c r="P27" s="95" t="s">
        <v>17</v>
      </c>
      <c r="Q27" s="95" t="s">
        <v>17</v>
      </c>
      <c r="R27" s="108">
        <v>12620.38</v>
      </c>
      <c r="S27" s="109">
        <v>82</v>
      </c>
      <c r="T27" s="109">
        <v>0</v>
      </c>
      <c r="U27" s="109">
        <v>0</v>
      </c>
      <c r="V27" s="109">
        <v>0</v>
      </c>
      <c r="W27" s="108">
        <v>0</v>
      </c>
    </row>
    <row r="28" spans="1:23" ht="12.75">
      <c r="A28" s="92" t="s">
        <v>9</v>
      </c>
      <c r="B28" s="102" t="s">
        <v>95</v>
      </c>
      <c r="C28" s="104">
        <f>SUM(C11,C18)</f>
        <v>6155</v>
      </c>
      <c r="D28" s="104">
        <f>D11</f>
        <v>529</v>
      </c>
      <c r="E28" s="104">
        <f>E11</f>
        <v>0</v>
      </c>
      <c r="F28" s="112">
        <f aca="true" t="shared" si="5" ref="F28:P28">SUM(F11,F18)</f>
        <v>1439481.6099999999</v>
      </c>
      <c r="G28" s="112">
        <f t="shared" si="5"/>
        <v>542301.32</v>
      </c>
      <c r="H28" s="112">
        <f t="shared" si="5"/>
        <v>1428474.93</v>
      </c>
      <c r="I28" s="112">
        <f t="shared" si="5"/>
        <v>538559.85</v>
      </c>
      <c r="J28" s="112">
        <f t="shared" si="5"/>
        <v>11006.679999999998</v>
      </c>
      <c r="K28" s="112">
        <f t="shared" si="5"/>
        <v>3741.47</v>
      </c>
      <c r="L28" s="112">
        <f t="shared" si="5"/>
        <v>0</v>
      </c>
      <c r="M28" s="112">
        <f t="shared" si="5"/>
        <v>0</v>
      </c>
      <c r="N28" s="104">
        <f t="shared" si="5"/>
        <v>177130.13</v>
      </c>
      <c r="O28" s="104">
        <f t="shared" si="5"/>
        <v>12832.46</v>
      </c>
      <c r="P28" s="104">
        <f t="shared" si="5"/>
        <v>0</v>
      </c>
      <c r="Q28" s="104">
        <f>SUM(Q11)</f>
        <v>39889.09</v>
      </c>
      <c r="R28" s="112">
        <f aca="true" t="shared" si="6" ref="R28:W28">SUM(R11,R18)</f>
        <v>87642.24</v>
      </c>
      <c r="S28" s="104">
        <f t="shared" si="6"/>
        <v>458</v>
      </c>
      <c r="T28" s="104">
        <f t="shared" si="6"/>
        <v>1</v>
      </c>
      <c r="U28" s="104">
        <f t="shared" si="6"/>
        <v>0</v>
      </c>
      <c r="V28" s="104">
        <f t="shared" si="6"/>
        <v>1</v>
      </c>
      <c r="W28" s="112">
        <f t="shared" si="6"/>
        <v>0.28</v>
      </c>
    </row>
    <row r="29" spans="1:23" ht="24">
      <c r="A29" s="92" t="s">
        <v>10</v>
      </c>
      <c r="B29" s="102" t="s">
        <v>160</v>
      </c>
      <c r="C29" s="104" t="s">
        <v>17</v>
      </c>
      <c r="D29" s="104" t="s">
        <v>17</v>
      </c>
      <c r="E29" s="104" t="s">
        <v>17</v>
      </c>
      <c r="F29" s="104">
        <f>H29+J29+L29</f>
        <v>7174280.55</v>
      </c>
      <c r="G29" s="104" t="s">
        <v>17</v>
      </c>
      <c r="H29" s="107">
        <v>7100848.35</v>
      </c>
      <c r="I29" s="141" t="s">
        <v>17</v>
      </c>
      <c r="J29" s="107">
        <v>73432.2</v>
      </c>
      <c r="K29" s="141" t="s">
        <v>17</v>
      </c>
      <c r="L29" s="107">
        <v>0</v>
      </c>
      <c r="M29" s="141" t="s">
        <v>17</v>
      </c>
      <c r="N29" s="141" t="s">
        <v>17</v>
      </c>
      <c r="O29" s="141" t="s">
        <v>17</v>
      </c>
      <c r="P29" s="141" t="s">
        <v>17</v>
      </c>
      <c r="Q29" s="141" t="s">
        <v>17</v>
      </c>
      <c r="R29" s="141" t="s">
        <v>17</v>
      </c>
      <c r="S29" s="141" t="s">
        <v>17</v>
      </c>
      <c r="T29" s="141" t="s">
        <v>17</v>
      </c>
      <c r="U29" s="141" t="s">
        <v>17</v>
      </c>
      <c r="V29" s="141" t="s">
        <v>17</v>
      </c>
      <c r="W29" s="141" t="s">
        <v>17</v>
      </c>
    </row>
    <row r="30" spans="1:17" ht="12.75">
      <c r="A30" s="147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17" ht="12.75">
      <c r="A31" s="132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.75">
      <c r="A32" s="150" t="s">
        <v>23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2.75">
      <c r="A33" s="150" t="s">
        <v>161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2.75">
      <c r="A34" s="142" t="s">
        <v>145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2.75">
      <c r="A35" s="142" t="s">
        <v>139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2.75">
      <c r="A36" s="142" t="s">
        <v>162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2.75">
      <c r="A37" s="14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2.75">
      <c r="A38" s="132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2.75" customHeight="1">
      <c r="A39" s="151" t="s">
        <v>36</v>
      </c>
      <c r="B39" s="152" t="s">
        <v>44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2.75">
      <c r="A40" s="151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2.75">
      <c r="A41" s="151" t="s">
        <v>21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2.75">
      <c r="A42" s="13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</sheetData>
  <sheetProtection/>
  <mergeCells count="22">
    <mergeCell ref="B3:O3"/>
    <mergeCell ref="B4:O4"/>
    <mergeCell ref="B5:O5"/>
    <mergeCell ref="R8:R9"/>
    <mergeCell ref="S8:S9"/>
    <mergeCell ref="T8:T9"/>
    <mergeCell ref="N8:N9"/>
    <mergeCell ref="P8:P9"/>
    <mergeCell ref="A7:A9"/>
    <mergeCell ref="B7:B9"/>
    <mergeCell ref="C7:E8"/>
    <mergeCell ref="F7:Q7"/>
    <mergeCell ref="U8:U9"/>
    <mergeCell ref="R7:U7"/>
    <mergeCell ref="V7:V9"/>
    <mergeCell ref="W7:W9"/>
    <mergeCell ref="F8:G8"/>
    <mergeCell ref="H8:I8"/>
    <mergeCell ref="J8:K8"/>
    <mergeCell ref="L8:M8"/>
    <mergeCell ref="O8:O9"/>
    <mergeCell ref="Q8:Q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29" t="s">
        <v>174</v>
      </c>
    </row>
    <row r="2" spans="7:8" ht="12.75" customHeight="1">
      <c r="G2" s="30"/>
      <c r="H2" s="30"/>
    </row>
    <row r="3" spans="1:7" ht="39.75" customHeight="1">
      <c r="A3" s="4"/>
      <c r="B3" s="213" t="s">
        <v>165</v>
      </c>
      <c r="C3" s="213"/>
      <c r="D3" s="213"/>
      <c r="E3" s="2"/>
      <c r="F3" s="2"/>
      <c r="G3" s="2"/>
    </row>
    <row r="4" spans="1:7" s="3" customFormat="1" ht="15.75">
      <c r="A4" s="31" t="s">
        <v>44</v>
      </c>
      <c r="B4" s="214" t="s">
        <v>172</v>
      </c>
      <c r="C4" s="214"/>
      <c r="D4" s="214"/>
      <c r="E4" s="32"/>
      <c r="F4" s="32"/>
      <c r="G4" s="32"/>
    </row>
    <row r="5" spans="3:8" s="3" customFormat="1" ht="15" customHeight="1">
      <c r="C5" s="22"/>
      <c r="D5" s="33"/>
      <c r="E5" s="33"/>
      <c r="F5" s="33"/>
      <c r="G5" s="33"/>
      <c r="H5" s="33"/>
    </row>
    <row r="6" spans="3:4" s="3" customFormat="1" ht="15" customHeight="1">
      <c r="C6" s="22"/>
      <c r="D6" s="22"/>
    </row>
    <row r="7" spans="1:8" s="1" customFormat="1" ht="29.25" customHeight="1">
      <c r="A7" s="34" t="s">
        <v>2</v>
      </c>
      <c r="B7" s="35" t="s">
        <v>55</v>
      </c>
      <c r="C7" s="34" t="s">
        <v>59</v>
      </c>
      <c r="D7" s="34" t="s">
        <v>57</v>
      </c>
      <c r="E7" s="46"/>
      <c r="F7" s="46"/>
      <c r="G7" s="47"/>
      <c r="H7" s="46"/>
    </row>
    <row r="8" spans="1:8" s="1" customFormat="1" ht="15.75">
      <c r="A8" s="48" t="s">
        <v>4</v>
      </c>
      <c r="B8" s="49" t="s">
        <v>56</v>
      </c>
      <c r="C8" s="50">
        <v>38</v>
      </c>
      <c r="D8" s="50">
        <v>167</v>
      </c>
      <c r="E8" s="51"/>
      <c r="F8" s="51"/>
      <c r="G8" s="51"/>
      <c r="H8" s="51"/>
    </row>
    <row r="9" spans="1:8" s="1" customFormat="1" ht="15.75">
      <c r="A9" s="48" t="s">
        <v>5</v>
      </c>
      <c r="B9" s="49" t="s">
        <v>58</v>
      </c>
      <c r="C9" s="50">
        <v>263</v>
      </c>
      <c r="D9" s="50">
        <v>264</v>
      </c>
      <c r="E9" s="51"/>
      <c r="F9" s="51"/>
      <c r="G9" s="51"/>
      <c r="H9" s="51"/>
    </row>
    <row r="10" spans="1:8" s="1" customFormat="1" ht="47.25">
      <c r="A10" s="48" t="s">
        <v>9</v>
      </c>
      <c r="B10" s="49" t="s">
        <v>87</v>
      </c>
      <c r="C10" s="50"/>
      <c r="D10" s="52" t="s">
        <v>17</v>
      </c>
      <c r="E10" s="51"/>
      <c r="F10" s="51"/>
      <c r="G10" s="51"/>
      <c r="H10" s="51"/>
    </row>
    <row r="12" ht="12.75">
      <c r="B12" s="9" t="s">
        <v>48</v>
      </c>
    </row>
    <row r="13" ht="12.75">
      <c r="B13" s="9"/>
    </row>
    <row r="14" ht="12" customHeight="1"/>
    <row r="15" spans="2:4" ht="12.75">
      <c r="B15" s="21" t="s">
        <v>36</v>
      </c>
      <c r="C15" s="21"/>
      <c r="D15" s="39"/>
    </row>
    <row r="16" spans="2:4" ht="12.75" customHeight="1">
      <c r="B16" s="5"/>
      <c r="C16" s="5"/>
      <c r="D16" s="7" t="s">
        <v>45</v>
      </c>
    </row>
    <row r="17" spans="2:3" ht="12.75">
      <c r="B17" s="21" t="s">
        <v>46</v>
      </c>
      <c r="C17" s="21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29" t="s">
        <v>175</v>
      </c>
    </row>
    <row r="2" spans="10:11" ht="12.75" customHeight="1">
      <c r="J2" s="30"/>
      <c r="K2" s="30"/>
    </row>
    <row r="3" spans="1:10" ht="15.75" customHeight="1">
      <c r="A3" s="213" t="s">
        <v>166</v>
      </c>
      <c r="B3" s="213"/>
      <c r="C3" s="213"/>
      <c r="D3" s="213"/>
      <c r="E3" s="213"/>
      <c r="F3" s="213"/>
      <c r="G3" s="213"/>
      <c r="H3" s="2"/>
      <c r="I3" s="2"/>
      <c r="J3" s="2"/>
    </row>
    <row r="4" spans="1:10" s="3" customFormat="1" ht="15.75">
      <c r="A4" s="31" t="s">
        <v>44</v>
      </c>
      <c r="B4" s="216" t="s">
        <v>172</v>
      </c>
      <c r="C4" s="216"/>
      <c r="D4" s="216"/>
      <c r="E4" s="216"/>
      <c r="F4" s="216"/>
      <c r="G4" s="32"/>
      <c r="H4" s="32"/>
      <c r="I4" s="32"/>
      <c r="J4" s="32"/>
    </row>
    <row r="5" spans="4:11" s="3" customFormat="1" ht="15" customHeight="1">
      <c r="D5" s="22" t="s">
        <v>47</v>
      </c>
      <c r="E5" s="33"/>
      <c r="F5" s="33"/>
      <c r="G5" s="33"/>
      <c r="H5" s="33"/>
      <c r="I5" s="33"/>
      <c r="J5" s="33"/>
      <c r="K5" s="33"/>
    </row>
    <row r="6" spans="4:7" s="3" customFormat="1" ht="15" customHeight="1">
      <c r="D6" s="22"/>
      <c r="E6" s="22"/>
      <c r="F6" s="22"/>
      <c r="G6" s="22"/>
    </row>
    <row r="7" spans="1:7" s="3" customFormat="1" ht="48" customHeight="1">
      <c r="A7" s="217" t="s">
        <v>61</v>
      </c>
      <c r="B7" s="219" t="s">
        <v>62</v>
      </c>
      <c r="C7" s="220"/>
      <c r="D7" s="219" t="s">
        <v>63</v>
      </c>
      <c r="E7" s="220"/>
      <c r="F7" s="219" t="s">
        <v>64</v>
      </c>
      <c r="G7" s="220"/>
    </row>
    <row r="8" spans="1:11" ht="75.75" customHeight="1">
      <c r="A8" s="218"/>
      <c r="B8" s="34" t="s">
        <v>60</v>
      </c>
      <c r="C8" s="35" t="s">
        <v>65</v>
      </c>
      <c r="D8" s="34" t="s">
        <v>60</v>
      </c>
      <c r="E8" s="35" t="s">
        <v>66</v>
      </c>
      <c r="F8" s="34" t="s">
        <v>60</v>
      </c>
      <c r="G8" s="35" t="s">
        <v>67</v>
      </c>
      <c r="H8" s="36"/>
      <c r="I8" s="36"/>
      <c r="J8" s="37"/>
      <c r="K8" s="36"/>
    </row>
    <row r="9" spans="1:11" ht="12.75">
      <c r="A9" s="43" t="s">
        <v>4</v>
      </c>
      <c r="B9" s="43" t="s">
        <v>5</v>
      </c>
      <c r="C9" s="43" t="s">
        <v>9</v>
      </c>
      <c r="D9" s="43" t="s">
        <v>10</v>
      </c>
      <c r="E9" s="43" t="s">
        <v>20</v>
      </c>
      <c r="F9" s="43" t="s">
        <v>52</v>
      </c>
      <c r="G9" s="43" t="s">
        <v>53</v>
      </c>
      <c r="H9" s="38"/>
      <c r="I9" s="38"/>
      <c r="J9" s="38"/>
      <c r="K9" s="38"/>
    </row>
    <row r="10" spans="1:11" ht="48.75" customHeight="1">
      <c r="A10" s="44" t="s">
        <v>68</v>
      </c>
      <c r="B10" s="28" t="s">
        <v>20</v>
      </c>
      <c r="C10" s="154">
        <v>1575.73</v>
      </c>
      <c r="D10" s="153">
        <v>5</v>
      </c>
      <c r="E10" s="155">
        <v>1159.71</v>
      </c>
      <c r="F10" s="153">
        <v>0</v>
      </c>
      <c r="G10" s="153">
        <v>0</v>
      </c>
      <c r="H10" s="38"/>
      <c r="I10" s="38"/>
      <c r="J10" s="38"/>
      <c r="K10" s="38"/>
    </row>
    <row r="11" spans="1:11" ht="31.5">
      <c r="A11" s="44" t="s">
        <v>69</v>
      </c>
      <c r="B11" s="28" t="s">
        <v>10</v>
      </c>
      <c r="C11" s="154">
        <v>1108.03</v>
      </c>
      <c r="D11" s="153">
        <v>2</v>
      </c>
      <c r="E11" s="155">
        <v>734.73</v>
      </c>
      <c r="F11" s="153">
        <v>0</v>
      </c>
      <c r="G11" s="153">
        <v>0</v>
      </c>
      <c r="H11" s="38"/>
      <c r="I11" s="38"/>
      <c r="J11" s="38"/>
      <c r="K11" s="38"/>
    </row>
    <row r="12" spans="1:11" ht="99.75" customHeight="1">
      <c r="A12" s="86" t="s">
        <v>144</v>
      </c>
      <c r="B12" s="28" t="s">
        <v>140</v>
      </c>
      <c r="C12" s="154">
        <v>5674.12</v>
      </c>
      <c r="D12" s="153">
        <v>11</v>
      </c>
      <c r="E12" s="155">
        <v>3660.46</v>
      </c>
      <c r="F12" s="153">
        <v>0</v>
      </c>
      <c r="G12" s="153">
        <v>0</v>
      </c>
      <c r="H12" s="38"/>
      <c r="I12" s="38"/>
      <c r="J12" s="38"/>
      <c r="K12" s="38"/>
    </row>
    <row r="13" ht="12.75">
      <c r="C13" s="9"/>
    </row>
    <row r="14" spans="1:3" ht="12.75">
      <c r="A14" s="215"/>
      <c r="B14" s="215"/>
      <c r="C14" s="215"/>
    </row>
    <row r="15" ht="12" customHeight="1"/>
    <row r="16" spans="1:7" ht="12.75">
      <c r="A16" s="21" t="s">
        <v>36</v>
      </c>
      <c r="B16" s="21"/>
      <c r="C16" s="39"/>
      <c r="F16" s="40"/>
      <c r="G16" s="40"/>
    </row>
    <row r="17" spans="1:7" ht="12.75" customHeight="1">
      <c r="A17" s="5"/>
      <c r="B17" s="5"/>
      <c r="C17" s="7" t="s">
        <v>45</v>
      </c>
      <c r="F17" s="7"/>
      <c r="G17" s="7"/>
    </row>
    <row r="18" spans="1:3" ht="12.75">
      <c r="A18" s="21" t="s">
        <v>46</v>
      </c>
      <c r="B18" s="21"/>
      <c r="C18" s="6"/>
    </row>
  </sheetData>
  <sheetProtection/>
  <mergeCells count="7">
    <mergeCell ref="A14:C14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2017-12-25T03:32:20Z</cp:lastPrinted>
  <dcterms:created xsi:type="dcterms:W3CDTF">2010-01-11T03:41:37Z</dcterms:created>
  <dcterms:modified xsi:type="dcterms:W3CDTF">2020-05-06T03:41:02Z</dcterms:modified>
  <cp:category/>
  <cp:version/>
  <cp:contentType/>
  <cp:contentStatus/>
</cp:coreProperties>
</file>